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14940" windowHeight="9000" tabRatio="727" activeTab="0"/>
  </bookViews>
  <sheets>
    <sheet name="表紙" sheetId="1" r:id="rId1"/>
    <sheet name="所 在 地" sheetId="2" r:id="rId2"/>
    <sheet name="運営" sheetId="3" r:id="rId3"/>
    <sheet name="施設・職員" sheetId="4" r:id="rId4"/>
    <sheet name="経費・資料(1)" sheetId="5" r:id="rId5"/>
    <sheet name="資料(2)" sheetId="6" r:id="rId6"/>
    <sheet name="障害者サービス" sheetId="7" r:id="rId7"/>
    <sheet name="児童サービス" sheetId="8" r:id="rId8"/>
    <sheet name="YAサービスほか" sheetId="9" r:id="rId9"/>
    <sheet name="奉仕状況１" sheetId="10" r:id="rId10"/>
    <sheet name="奉仕状況２" sheetId="11" r:id="rId11"/>
    <sheet name="指標" sheetId="12" r:id="rId12"/>
  </sheets>
  <definedNames>
    <definedName name="_xlnm.Print_Area" localSheetId="8">'YAサービスほか'!$A$1:$I$78</definedName>
    <definedName name="_xlnm.Print_Area" localSheetId="2">'運営'!$B$1:$N$79</definedName>
    <definedName name="_xlnm.Print_Area" localSheetId="4">'経費・資料(1)'!$B$1:$U$80</definedName>
    <definedName name="_xlnm.Print_Area" localSheetId="11">'指標'!$B$1:$O$34</definedName>
    <definedName name="_xlnm.Print_Area" localSheetId="3">'施設・職員'!$B$1:$X$79</definedName>
    <definedName name="_xlnm.Print_Area" localSheetId="5">'資料(2)'!$B$1:$L$78</definedName>
    <definedName name="_xlnm.Print_Area" localSheetId="7">'児童サービス'!$A$1:$K$79</definedName>
    <definedName name="_xlnm.Print_Area" localSheetId="1">'所 在 地'!$B$1:$H$65</definedName>
    <definedName name="_xlnm.Print_Area" localSheetId="9">'奉仕状況１'!$B$1:$N$78</definedName>
    <definedName name="_xlnm.Print_Area" localSheetId="10">'奉仕状況２'!$B$1:$J$78</definedName>
  </definedNames>
  <calcPr fullCalcOnLoad="1"/>
</workbook>
</file>

<file path=xl/comments11.xml><?xml version="1.0" encoding="utf-8"?>
<comments xmlns="http://schemas.openxmlformats.org/spreadsheetml/2006/main">
  <authors>
    <author>school</author>
  </authors>
  <commentList>
    <comment ref="F2" authorId="0">
      <text>
        <r>
          <rPr>
            <b/>
            <sz val="9"/>
            <color indexed="53"/>
            <rFont val="ＭＳ Ｐゴシック"/>
            <family val="3"/>
          </rPr>
          <t>school:</t>
        </r>
        <r>
          <rPr>
            <sz val="9"/>
            <color indexed="53"/>
            <rFont val="ＭＳ Ｐゴシック"/>
            <family val="3"/>
          </rPr>
          <t xml:space="preserve">
人口÷貸出冊数（ふつうの）でいい</t>
        </r>
      </text>
    </comment>
    <comment ref="J2" authorId="0">
      <text>
        <r>
          <rPr>
            <b/>
            <sz val="9"/>
            <color indexed="19"/>
            <rFont val="ＭＳ Ｐゴシック"/>
            <family val="3"/>
          </rPr>
          <t>school:</t>
        </r>
        <r>
          <rPr>
            <sz val="9"/>
            <color indexed="19"/>
            <rFont val="ＭＳ Ｐゴシック"/>
            <family val="3"/>
          </rPr>
          <t xml:space="preserve">
人口÷専任職員数÷1000</t>
        </r>
      </text>
    </comment>
    <comment ref="E49" authorId="0">
      <text>
        <r>
          <rPr>
            <b/>
            <sz val="9"/>
            <rFont val="ＭＳ Ｐゴシック"/>
            <family val="3"/>
          </rPr>
          <t>school:</t>
        </r>
        <r>
          <rPr>
            <sz val="9"/>
            <rFont val="ＭＳ Ｐゴシック"/>
            <family val="3"/>
          </rPr>
          <t xml:space="preserve">
赤磐中央は出ていないが、そのまま登録率を出す模様
</t>
        </r>
      </text>
    </comment>
  </commentList>
</comments>
</file>

<file path=xl/sharedStrings.xml><?xml version="1.0" encoding="utf-8"?>
<sst xmlns="http://schemas.openxmlformats.org/spreadsheetml/2006/main" count="4523" uniqueCount="1264">
  <si>
    <t>久世</t>
  </si>
  <si>
    <t>瀬戸</t>
  </si>
  <si>
    <t>ＮＯ</t>
  </si>
  <si>
    <t>市町村名</t>
  </si>
  <si>
    <t>略称</t>
  </si>
  <si>
    <t>図  書  館  名</t>
  </si>
  <si>
    <t>郵便番号</t>
  </si>
  <si>
    <t>所在地</t>
  </si>
  <si>
    <t>電話</t>
  </si>
  <si>
    <t>FAX</t>
  </si>
  <si>
    <t>岡山県</t>
  </si>
  <si>
    <t>県</t>
  </si>
  <si>
    <t>岡山市</t>
  </si>
  <si>
    <t>岡中</t>
  </si>
  <si>
    <t>足守</t>
  </si>
  <si>
    <t>伊島</t>
  </si>
  <si>
    <t>西大</t>
  </si>
  <si>
    <t>幸町</t>
  </si>
  <si>
    <t>浦安</t>
  </si>
  <si>
    <t>灘崎</t>
  </si>
  <si>
    <t>御津</t>
  </si>
  <si>
    <t>倉敷市</t>
  </si>
  <si>
    <t>倉中</t>
  </si>
  <si>
    <t>児島</t>
  </si>
  <si>
    <t>玉島</t>
  </si>
  <si>
    <t>水島</t>
  </si>
  <si>
    <t>船穂</t>
  </si>
  <si>
    <t>倉敷市立船穂図書館</t>
  </si>
  <si>
    <t>真備</t>
  </si>
  <si>
    <t>倉敷市立真備図書館</t>
  </si>
  <si>
    <t>津山市</t>
  </si>
  <si>
    <t>津山</t>
  </si>
  <si>
    <t>加茂</t>
  </si>
  <si>
    <t>久米</t>
  </si>
  <si>
    <t>勝北</t>
  </si>
  <si>
    <t>玉野市</t>
  </si>
  <si>
    <t>玉野</t>
  </si>
  <si>
    <t>笠岡市</t>
  </si>
  <si>
    <t>笠岡</t>
  </si>
  <si>
    <t>井原市</t>
  </si>
  <si>
    <t>井原</t>
  </si>
  <si>
    <t>芳井</t>
  </si>
  <si>
    <t>美星</t>
  </si>
  <si>
    <t>井原市美星図書館</t>
  </si>
  <si>
    <t>総社市</t>
  </si>
  <si>
    <t>総社</t>
  </si>
  <si>
    <t>高梁市</t>
  </si>
  <si>
    <t>高梁</t>
  </si>
  <si>
    <t>成羽</t>
  </si>
  <si>
    <t>新見市</t>
  </si>
  <si>
    <t>新見</t>
  </si>
  <si>
    <t>哲西</t>
  </si>
  <si>
    <t>備前市</t>
  </si>
  <si>
    <t>備前</t>
  </si>
  <si>
    <t>日生</t>
  </si>
  <si>
    <t>吉永</t>
  </si>
  <si>
    <t>牛窓</t>
  </si>
  <si>
    <t>赤磐市</t>
  </si>
  <si>
    <t>赤坂</t>
  </si>
  <si>
    <t>熊山</t>
  </si>
  <si>
    <t>吉井</t>
  </si>
  <si>
    <t>真庭市</t>
  </si>
  <si>
    <t>勝山</t>
  </si>
  <si>
    <t>蒜山</t>
  </si>
  <si>
    <t>美作市</t>
  </si>
  <si>
    <t>美作</t>
  </si>
  <si>
    <t>英田</t>
  </si>
  <si>
    <t>大原</t>
  </si>
  <si>
    <t>作東</t>
  </si>
  <si>
    <t>東粟倉</t>
  </si>
  <si>
    <t>浅口市</t>
  </si>
  <si>
    <t>金光さつき</t>
  </si>
  <si>
    <t>建部</t>
  </si>
  <si>
    <t>和気町</t>
  </si>
  <si>
    <t>佐伯</t>
  </si>
  <si>
    <t>和気町立佐伯図書館</t>
  </si>
  <si>
    <t>和気</t>
  </si>
  <si>
    <t>早島町</t>
  </si>
  <si>
    <t>早島</t>
  </si>
  <si>
    <t>里庄町</t>
  </si>
  <si>
    <t>里庄</t>
  </si>
  <si>
    <t>矢掛町</t>
  </si>
  <si>
    <t>矢掛</t>
  </si>
  <si>
    <t>鏡野町</t>
  </si>
  <si>
    <t>鏡野</t>
  </si>
  <si>
    <t>勝央町</t>
  </si>
  <si>
    <t>勝央</t>
  </si>
  <si>
    <t>奈義町</t>
  </si>
  <si>
    <t>奈義</t>
  </si>
  <si>
    <t>久米南町</t>
  </si>
  <si>
    <t>久米南</t>
  </si>
  <si>
    <t>美咲町</t>
  </si>
  <si>
    <t>柵原</t>
  </si>
  <si>
    <t>旭</t>
  </si>
  <si>
    <t>私立</t>
  </si>
  <si>
    <t>金光</t>
  </si>
  <si>
    <t>最上</t>
  </si>
  <si>
    <t>市町村名</t>
  </si>
  <si>
    <t>略称</t>
  </si>
  <si>
    <t>専任</t>
  </si>
  <si>
    <t>非常勤</t>
  </si>
  <si>
    <t>独立</t>
  </si>
  <si>
    <t>常勤</t>
  </si>
  <si>
    <t>無</t>
  </si>
  <si>
    <t>1906.03.24</t>
  </si>
  <si>
    <t>岡山県立図書館条例</t>
  </si>
  <si>
    <t>成石　泰昭</t>
  </si>
  <si>
    <t>1918.12.00</t>
  </si>
  <si>
    <t>岡山市立図書館条例</t>
  </si>
  <si>
    <t>1983.03.22</t>
  </si>
  <si>
    <t>併設・複合</t>
  </si>
  <si>
    <t>兼務</t>
  </si>
  <si>
    <t>1971.05.00</t>
  </si>
  <si>
    <t>浦上　臣子</t>
  </si>
  <si>
    <t>本館と兼務</t>
  </si>
  <si>
    <t>有</t>
  </si>
  <si>
    <t>1958.08.00</t>
  </si>
  <si>
    <t>1948.10.00</t>
  </si>
  <si>
    <t>1983.05.00</t>
  </si>
  <si>
    <t>枳穀　聖子</t>
  </si>
  <si>
    <t>1990.04.00</t>
  </si>
  <si>
    <t>1994.12.00</t>
  </si>
  <si>
    <t>藤本　亜夫</t>
  </si>
  <si>
    <t>1987.08.00</t>
  </si>
  <si>
    <t>1987.04.01</t>
  </si>
  <si>
    <t>1968.04.01</t>
  </si>
  <si>
    <t>倉敷市立図書館条例</t>
  </si>
  <si>
    <t>1967.04.01</t>
  </si>
  <si>
    <t>武内　チエ子</t>
  </si>
  <si>
    <t>中村　美小代</t>
  </si>
  <si>
    <t>1949.03.01</t>
  </si>
  <si>
    <t>滝沢　真知子</t>
  </si>
  <si>
    <t>1974.05.01</t>
  </si>
  <si>
    <t>2000.04.01</t>
  </si>
  <si>
    <t>河内　文子</t>
  </si>
  <si>
    <t>津山</t>
  </si>
  <si>
    <t>1978.04.01</t>
  </si>
  <si>
    <t>津山市立図書館条例</t>
  </si>
  <si>
    <t>2004.10.01</t>
  </si>
  <si>
    <t>1992.12.00</t>
  </si>
  <si>
    <t>1993.04.01</t>
  </si>
  <si>
    <t>1998.04.28</t>
  </si>
  <si>
    <t>2005.02.28</t>
  </si>
  <si>
    <t>玉野</t>
  </si>
  <si>
    <t>1944.05.00</t>
  </si>
  <si>
    <t>玉野市立図書館条例</t>
  </si>
  <si>
    <t>1969.03.31</t>
  </si>
  <si>
    <t>笠岡</t>
  </si>
  <si>
    <t>平井　忠之</t>
  </si>
  <si>
    <t>1954.07.00</t>
  </si>
  <si>
    <t>笠岡市立図書館設置条例</t>
  </si>
  <si>
    <t>1954.04.01</t>
  </si>
  <si>
    <t>井原</t>
  </si>
  <si>
    <t>1956.09.22</t>
  </si>
  <si>
    <t>1956.07.28</t>
  </si>
  <si>
    <t>1996.03.01</t>
  </si>
  <si>
    <t>2006.04.01</t>
  </si>
  <si>
    <t>総社</t>
  </si>
  <si>
    <t>1982.05.00</t>
  </si>
  <si>
    <t>総社市立図書館設置条例</t>
  </si>
  <si>
    <t>1982.03.23</t>
  </si>
  <si>
    <t>高梁</t>
  </si>
  <si>
    <t>山下　晴夫</t>
  </si>
  <si>
    <t>1953.12.00</t>
  </si>
  <si>
    <t>高梁市立図書館条例</t>
  </si>
  <si>
    <t>成羽</t>
  </si>
  <si>
    <t>1952.03.00</t>
  </si>
  <si>
    <t>新見市</t>
  </si>
  <si>
    <t>新見</t>
  </si>
  <si>
    <t>福意　昭教</t>
  </si>
  <si>
    <t>1968.09.25</t>
  </si>
  <si>
    <t>深井　正</t>
  </si>
  <si>
    <t>-</t>
  </si>
  <si>
    <t>2001.09.20</t>
  </si>
  <si>
    <t>備前</t>
  </si>
  <si>
    <t>松本　武彦</t>
  </si>
  <si>
    <t>1986.04.00</t>
  </si>
  <si>
    <t>備前市立図書館設置条例</t>
  </si>
  <si>
    <t>1986.04.01</t>
  </si>
  <si>
    <t>亀井　教夫</t>
  </si>
  <si>
    <t>2005.03.22</t>
  </si>
  <si>
    <t>瀬戸内</t>
  </si>
  <si>
    <t>1971.03.00</t>
  </si>
  <si>
    <t>瀬戸内市立図書館条例</t>
  </si>
  <si>
    <t>2004.11.01</t>
  </si>
  <si>
    <t>1991.04.01</t>
  </si>
  <si>
    <t>赤磐市立図書館条例</t>
  </si>
  <si>
    <t>2005.03.07</t>
  </si>
  <si>
    <t>2001.09.01</t>
  </si>
  <si>
    <t>金谷　将弘</t>
  </si>
  <si>
    <t>1999.03.27</t>
  </si>
  <si>
    <t>1997.04.17</t>
  </si>
  <si>
    <t>真庭市立図書館条例</t>
  </si>
  <si>
    <t>2005.03.31</t>
  </si>
  <si>
    <t>1907.04.00</t>
  </si>
  <si>
    <t>美作市立図書館条例</t>
  </si>
  <si>
    <t>2003.11.01</t>
  </si>
  <si>
    <t>1983.02.00</t>
  </si>
  <si>
    <t>難波　義明</t>
  </si>
  <si>
    <t>1996.11.01</t>
  </si>
  <si>
    <t>1985.02.01</t>
  </si>
  <si>
    <t>三村　清介</t>
  </si>
  <si>
    <t>1999.02.02</t>
  </si>
  <si>
    <t>和気町立図書館設置条例</t>
  </si>
  <si>
    <t>1999.02.01</t>
  </si>
  <si>
    <t>和気</t>
  </si>
  <si>
    <t>1992.07.17</t>
  </si>
  <si>
    <t>1992.04.01</t>
  </si>
  <si>
    <t>早島</t>
  </si>
  <si>
    <t>1987.05.00</t>
  </si>
  <si>
    <t>里庄</t>
  </si>
  <si>
    <t>大川内　司</t>
  </si>
  <si>
    <t>1993.06.00</t>
  </si>
  <si>
    <t>里庄町立図書館設置条例</t>
  </si>
  <si>
    <t>1993.03.16</t>
  </si>
  <si>
    <t>矢掛</t>
  </si>
  <si>
    <t>1999.04.01</t>
  </si>
  <si>
    <t>矢掛町立図書館設置条例</t>
  </si>
  <si>
    <t>鏡野</t>
  </si>
  <si>
    <t>2003.03.27</t>
  </si>
  <si>
    <t>勝央</t>
  </si>
  <si>
    <t>岸本　耕二</t>
  </si>
  <si>
    <t>2001.10.02</t>
  </si>
  <si>
    <t>2002.10.02</t>
  </si>
  <si>
    <t>奈義</t>
  </si>
  <si>
    <t>1994.04.25</t>
  </si>
  <si>
    <t>奈義町立図書館設置及び管理運営に関する条例</t>
  </si>
  <si>
    <t>1993.03.22</t>
  </si>
  <si>
    <t>久米南</t>
  </si>
  <si>
    <t>2001.02.01</t>
  </si>
  <si>
    <t>1997.03.12</t>
  </si>
  <si>
    <t>金光　和道</t>
  </si>
  <si>
    <t>1943.09.08</t>
  </si>
  <si>
    <t>稲荷　日應</t>
  </si>
  <si>
    <t>美作</t>
  </si>
  <si>
    <t>赤磐</t>
  </si>
  <si>
    <t>浅口</t>
  </si>
  <si>
    <t>美咲</t>
  </si>
  <si>
    <t>真庭</t>
  </si>
  <si>
    <t>岡山</t>
  </si>
  <si>
    <t>倉敷</t>
  </si>
  <si>
    <t>注)①複数館ある市町村は､複数の図書館の合計としている。</t>
  </si>
  <si>
    <t>　　②市町村平均は、該当項目の合計を該当市町村人口で割った。</t>
  </si>
  <si>
    <t>運　　　　　営</t>
  </si>
  <si>
    <t>奉仕人口</t>
  </si>
  <si>
    <t>自動車図書館</t>
  </si>
  <si>
    <t>休　館　日</t>
  </si>
  <si>
    <t>開 館 時 間</t>
  </si>
  <si>
    <t>台数</t>
  </si>
  <si>
    <t>駐車場数</t>
  </si>
  <si>
    <t>巡回間隔</t>
  </si>
  <si>
    <t>毎週月曜日</t>
  </si>
  <si>
    <t>年末年始　資料整理期間</t>
  </si>
  <si>
    <t>９時００分</t>
  </si>
  <si>
    <t>１９時００分</t>
  </si>
  <si>
    <t>１０時００分</t>
  </si>
  <si>
    <t>１８時００分</t>
  </si>
  <si>
    <t>毎週水曜日</t>
  </si>
  <si>
    <t>毎週月水曜日</t>
  </si>
  <si>
    <t>２０時００分</t>
  </si>
  <si>
    <t>１７時００分</t>
  </si>
  <si>
    <t>３０日に一度</t>
  </si>
  <si>
    <t>９時３０分</t>
  </si>
  <si>
    <t>年末年始　</t>
  </si>
  <si>
    <t>１８時３０分</t>
  </si>
  <si>
    <t>８時３０分</t>
  </si>
  <si>
    <t>毎週日曜日</t>
  </si>
  <si>
    <t>毎週火曜日</t>
  </si>
  <si>
    <t>岡山市立中央図書館</t>
  </si>
  <si>
    <t>〒700-0843</t>
  </si>
  <si>
    <t>岡山市二日市町56</t>
  </si>
  <si>
    <t>086-223-3373</t>
  </si>
  <si>
    <t>岡山市立足守図書館</t>
  </si>
  <si>
    <t>〒701-1463</t>
  </si>
  <si>
    <t>岡山市足守718</t>
  </si>
  <si>
    <t>086-295-1942</t>
  </si>
  <si>
    <t>岡山市立伊島図書館</t>
  </si>
  <si>
    <t>〒700-0016</t>
  </si>
  <si>
    <t>岡山市伊島町２丁目9-38</t>
  </si>
  <si>
    <t>086-253-0822</t>
  </si>
  <si>
    <t>岡山市立西大寺図書館</t>
  </si>
  <si>
    <t>〒704-8115</t>
  </si>
  <si>
    <t>岡山市向州1-1</t>
  </si>
  <si>
    <t>086-943-2298</t>
  </si>
  <si>
    <t>岡山市立幸町図書館</t>
  </si>
  <si>
    <t>〒700-0903</t>
  </si>
  <si>
    <t>岡山市幸町10-16</t>
  </si>
  <si>
    <t>086-234-5188</t>
  </si>
  <si>
    <t>086-234-5189</t>
  </si>
  <si>
    <t>岡山市立浦安総合公園図書館</t>
  </si>
  <si>
    <t>〒702-8024</t>
  </si>
  <si>
    <t>岡山市浦安南町493-2</t>
  </si>
  <si>
    <t>086-265-6141</t>
  </si>
  <si>
    <t>岡山市立灘崎町図書館</t>
  </si>
  <si>
    <t>〒709-1215</t>
  </si>
  <si>
    <t>岡山市灘崎町片岡186</t>
  </si>
  <si>
    <t>08636-2-5277</t>
  </si>
  <si>
    <t>08636-2-1609</t>
  </si>
  <si>
    <t>岡山市立御津図書館</t>
  </si>
  <si>
    <t>〒709-2121</t>
  </si>
  <si>
    <t>岡山市御津宇垣1629</t>
  </si>
  <si>
    <t>0867-24-1712</t>
  </si>
  <si>
    <t>0867-24-1666</t>
  </si>
  <si>
    <t>岡山県立図書館</t>
  </si>
  <si>
    <t>〒700-0823</t>
  </si>
  <si>
    <t>岡山市丸の内２丁目6-30</t>
  </si>
  <si>
    <t>086-224-1286</t>
  </si>
  <si>
    <t>086-224-1208</t>
  </si>
  <si>
    <t>倉敷市立中央図書館</t>
  </si>
  <si>
    <t>〒710-0046</t>
  </si>
  <si>
    <t>倉敷市中央２丁目6-1</t>
  </si>
  <si>
    <t>086-425-6030</t>
  </si>
  <si>
    <t>086-427-9110</t>
  </si>
  <si>
    <t>倉敷市立児島図書館</t>
  </si>
  <si>
    <t>〒711-0912</t>
  </si>
  <si>
    <t>倉敷市児島小川町3672</t>
  </si>
  <si>
    <t>086-472-4847</t>
  </si>
  <si>
    <t>086-474-4345</t>
  </si>
  <si>
    <t>倉敷市立玉島図書館</t>
  </si>
  <si>
    <t>〒713-8102</t>
  </si>
  <si>
    <t>倉敷市玉島１丁目2-37</t>
  </si>
  <si>
    <t>086-526-6011</t>
  </si>
  <si>
    <t>086-522-0907</t>
  </si>
  <si>
    <t>倉敷市立水島図書館</t>
  </si>
  <si>
    <t>〒712-8064</t>
  </si>
  <si>
    <t>倉敷市水島青葉町4-40</t>
  </si>
  <si>
    <t>086-446-6918</t>
  </si>
  <si>
    <t>086-444-3176</t>
  </si>
  <si>
    <t>〒710-0261</t>
  </si>
  <si>
    <t>086-552-9300</t>
  </si>
  <si>
    <t>086-552-9301</t>
  </si>
  <si>
    <t>〒710-1301</t>
  </si>
  <si>
    <t>0866-98-9393</t>
  </si>
  <si>
    <t>0866-98-8300</t>
  </si>
  <si>
    <t>津山市立図書館</t>
  </si>
  <si>
    <t>〒708-8520</t>
  </si>
  <si>
    <t>津山市新魚町17</t>
  </si>
  <si>
    <t>0868-24-2919</t>
  </si>
  <si>
    <t>0868-24-3529</t>
  </si>
  <si>
    <t>津山市立加茂町図書館</t>
  </si>
  <si>
    <t>〒709-3905</t>
  </si>
  <si>
    <t>津山市加茂町塔中113-6</t>
  </si>
  <si>
    <t>0868-42-7032</t>
  </si>
  <si>
    <t>0868-42-7034</t>
  </si>
  <si>
    <t>津山市立久米図書館</t>
  </si>
  <si>
    <t>〒709-4603</t>
  </si>
  <si>
    <t>津山市中北下1271</t>
  </si>
  <si>
    <t>0868-57-3444</t>
  </si>
  <si>
    <t>0868-57-3055</t>
  </si>
  <si>
    <t>津山市立勝北図書館</t>
  </si>
  <si>
    <t>〒708-1205</t>
  </si>
  <si>
    <t>津山市新野東584</t>
  </si>
  <si>
    <t>0868-36-8622</t>
  </si>
  <si>
    <t>0868-36-7520</t>
  </si>
  <si>
    <t>玉野市立図書館</t>
  </si>
  <si>
    <t>〒706-0011</t>
  </si>
  <si>
    <t>玉野市宇野２丁目1-12</t>
  </si>
  <si>
    <t>0863-31-3712</t>
  </si>
  <si>
    <t>笠岡市立図書館</t>
  </si>
  <si>
    <t>〒714-0087</t>
  </si>
  <si>
    <t>笠岡市六番町1-15</t>
  </si>
  <si>
    <t>0865-63-1038</t>
  </si>
  <si>
    <t>0865-62-3899</t>
  </si>
  <si>
    <t>井原市井原図書館</t>
  </si>
  <si>
    <t>〒715-0019</t>
  </si>
  <si>
    <t>井原市井原町1260-1</t>
  </si>
  <si>
    <t>0866-62-0822</t>
  </si>
  <si>
    <t>0866-62-7999</t>
  </si>
  <si>
    <t>井原市芳井図書館</t>
  </si>
  <si>
    <t>〒714-2111</t>
  </si>
  <si>
    <t>井原市芳井町吉井4058-1</t>
  </si>
  <si>
    <t>0866-72-1702</t>
  </si>
  <si>
    <t>0866-72-1701</t>
  </si>
  <si>
    <t>総社市図書館</t>
  </si>
  <si>
    <t>〒719-1131</t>
  </si>
  <si>
    <t>総社市中央３丁目１０－１１３</t>
  </si>
  <si>
    <t>0866-93-4422</t>
  </si>
  <si>
    <t>0866-92-8384</t>
  </si>
  <si>
    <t>高梁市立中央図書館</t>
  </si>
  <si>
    <t>〒716-0029</t>
  </si>
  <si>
    <t>高梁市向町21</t>
  </si>
  <si>
    <t>0866-22-2912</t>
  </si>
  <si>
    <t>〒716-0111</t>
  </si>
  <si>
    <t>高梁市成羽町下原967</t>
  </si>
  <si>
    <t>0866-42-2589</t>
  </si>
  <si>
    <t>0866-42-2526</t>
  </si>
  <si>
    <t>新見市立新見図書館</t>
  </si>
  <si>
    <t>〒718-0011</t>
  </si>
  <si>
    <t>新見市新見823-1</t>
  </si>
  <si>
    <t>0867-72-2826</t>
  </si>
  <si>
    <t>新見市立哲西図書館</t>
  </si>
  <si>
    <t>〒719-3701</t>
  </si>
  <si>
    <t>新見市哲西町矢田3604</t>
  </si>
  <si>
    <t>0867-94-2110</t>
  </si>
  <si>
    <t>0867-94-2100</t>
  </si>
  <si>
    <t>備前市立図書館</t>
  </si>
  <si>
    <t>〒705-0021</t>
  </si>
  <si>
    <t>備前市西片上17-2</t>
  </si>
  <si>
    <t>0869-64-1133</t>
  </si>
  <si>
    <t>0869-64-1250</t>
  </si>
  <si>
    <t>備前市立図書館日生分館</t>
  </si>
  <si>
    <t>〒701-3204</t>
  </si>
  <si>
    <t>備前市日生町日生241-87</t>
  </si>
  <si>
    <t>0869-72-1006</t>
  </si>
  <si>
    <t>0869-72-1098</t>
  </si>
  <si>
    <t>備前市立図書館吉永分館</t>
  </si>
  <si>
    <t>〒709-0224</t>
  </si>
  <si>
    <t>備前市吉永町吉永中885</t>
  </si>
  <si>
    <t>0869-84-3844</t>
  </si>
  <si>
    <t>瀬戸内市立牛窓図書館</t>
  </si>
  <si>
    <t>〒701-4302</t>
  </si>
  <si>
    <t>瀬戸内市牛窓町牛窓4944-2</t>
  </si>
  <si>
    <t>0869-34-5653</t>
  </si>
  <si>
    <t>赤磐市立中央図書館</t>
  </si>
  <si>
    <t>赤磐市立赤坂図書館</t>
  </si>
  <si>
    <t>〒701-2222</t>
  </si>
  <si>
    <t>赤磐市町苅田507</t>
  </si>
  <si>
    <t>赤磐市立熊山図書館</t>
  </si>
  <si>
    <t>〒709-0705</t>
  </si>
  <si>
    <t>赤磐市松木621-1</t>
  </si>
  <si>
    <t>赤磐市立吉井図書館</t>
  </si>
  <si>
    <t>〒701-2503</t>
  </si>
  <si>
    <t>赤磐市周匝１４２</t>
  </si>
  <si>
    <t>真庭市立久世図書館</t>
  </si>
  <si>
    <t>〒719-3214</t>
  </si>
  <si>
    <t>真庭市鍋屋17-1</t>
  </si>
  <si>
    <t>0867-42-7203</t>
  </si>
  <si>
    <t>0867-42-7204</t>
  </si>
  <si>
    <t>真庭市立勝山図書館</t>
  </si>
  <si>
    <t>〒717-0007</t>
  </si>
  <si>
    <t>真庭市本郷1819</t>
  </si>
  <si>
    <t>0867-44-2012</t>
  </si>
  <si>
    <t>真庭市立蒜山図書館</t>
  </si>
  <si>
    <t>〒717-0505</t>
  </si>
  <si>
    <t>真庭市蒜山上長田545-2</t>
  </si>
  <si>
    <t>0867-66-7880</t>
  </si>
  <si>
    <t>0867-66-7881</t>
  </si>
  <si>
    <t>美作市立中央図書館</t>
  </si>
  <si>
    <t>〒707-8501</t>
  </si>
  <si>
    <t>美作市栄町35</t>
  </si>
  <si>
    <t>美作市立英田図書館</t>
  </si>
  <si>
    <t>美作市福本806-1</t>
  </si>
  <si>
    <t>0868-74-3104</t>
  </si>
  <si>
    <t>0868-74-3153</t>
  </si>
  <si>
    <t>美作市立大原図書館</t>
  </si>
  <si>
    <t>美作市立作東図書館</t>
  </si>
  <si>
    <t>〒709-4292</t>
  </si>
  <si>
    <t>美作市江見945</t>
  </si>
  <si>
    <t>0868-75-1111</t>
  </si>
  <si>
    <t>美作市立東粟倉図書館</t>
  </si>
  <si>
    <t>〒707-0403</t>
  </si>
  <si>
    <t>美作市東青野395</t>
  </si>
  <si>
    <t>0868-78-3650</t>
  </si>
  <si>
    <t>0868-78-4568</t>
  </si>
  <si>
    <t>〒719-0104</t>
  </si>
  <si>
    <t>0865-42-6637</t>
  </si>
  <si>
    <t>0865-42-6590</t>
  </si>
  <si>
    <t>〒719-0243</t>
  </si>
  <si>
    <t>0865-44-7004</t>
  </si>
  <si>
    <t>〒709-3111</t>
  </si>
  <si>
    <t>0867-22-4555</t>
  </si>
  <si>
    <t>〒709-0856</t>
  </si>
  <si>
    <t>〒709-0521</t>
  </si>
  <si>
    <t>0869-88-9008</t>
  </si>
  <si>
    <t>和気町立図書館</t>
  </si>
  <si>
    <t>〒709-0422</t>
  </si>
  <si>
    <t>和気郡和気町尺所2-7</t>
  </si>
  <si>
    <t>0869-93-0433</t>
  </si>
  <si>
    <t>0869-92-9372</t>
  </si>
  <si>
    <t>早島町立図書館</t>
  </si>
  <si>
    <t>〒701-0303</t>
  </si>
  <si>
    <t>都窪郡早島町前潟370-1</t>
  </si>
  <si>
    <t>086-482-1513</t>
  </si>
  <si>
    <t>086-482-4802</t>
  </si>
  <si>
    <t>里庄町立図書館</t>
  </si>
  <si>
    <t>〒719-0301</t>
  </si>
  <si>
    <t>浅口郡里庄町里見2621</t>
  </si>
  <si>
    <t>0865-64-6016</t>
  </si>
  <si>
    <t>0865-64-6017</t>
  </si>
  <si>
    <t>矢掛町立図書館</t>
  </si>
  <si>
    <t>〒714-1201</t>
  </si>
  <si>
    <t>小田郡矢掛町矢掛2677-1</t>
  </si>
  <si>
    <t>0866-82-2100</t>
  </si>
  <si>
    <t>0866-82-9101</t>
  </si>
  <si>
    <t>鏡野町立図書館</t>
  </si>
  <si>
    <t>〒708-0324</t>
  </si>
  <si>
    <t>苫田郡鏡野町竹田663-7</t>
  </si>
  <si>
    <t>0868-54-7700</t>
  </si>
  <si>
    <t>0868-54-7755</t>
  </si>
  <si>
    <t>勝央図書館</t>
  </si>
  <si>
    <t>〒709-4316</t>
  </si>
  <si>
    <t>勝田郡勝央町勝間田207-4</t>
  </si>
  <si>
    <t>0868-38-0250</t>
  </si>
  <si>
    <t>0868-38-0260</t>
  </si>
  <si>
    <t>奈義町立図書館</t>
  </si>
  <si>
    <t>〒708-1323</t>
  </si>
  <si>
    <t>勝田郡奈義町豊沢441</t>
  </si>
  <si>
    <t>0868-36-5811</t>
  </si>
  <si>
    <t>0868-36-5855</t>
  </si>
  <si>
    <t>久米南町図書館</t>
  </si>
  <si>
    <t>〒709-3614</t>
  </si>
  <si>
    <t>久米郡久米南町下弓削515-1</t>
  </si>
  <si>
    <t>0867-28-4322</t>
  </si>
  <si>
    <t>0867-28-4323</t>
  </si>
  <si>
    <t>美咲町立柵原図書館</t>
  </si>
  <si>
    <t>〒708-1543</t>
  </si>
  <si>
    <t>久米郡美咲町書副180</t>
  </si>
  <si>
    <t>0868-64-7055</t>
  </si>
  <si>
    <t>0868-64-7547</t>
  </si>
  <si>
    <t>美咲町立旭図書館</t>
  </si>
  <si>
    <t>〒709-3404</t>
  </si>
  <si>
    <t>久米郡美咲町西川1001-7</t>
  </si>
  <si>
    <t>0867-27-9012</t>
  </si>
  <si>
    <t>0867-27-9013</t>
  </si>
  <si>
    <t>金光図書館</t>
  </si>
  <si>
    <t>〒719-0111</t>
  </si>
  <si>
    <t>0865-42-2054</t>
  </si>
  <si>
    <t>0865-42-3134</t>
  </si>
  <si>
    <t>最上図書館　</t>
  </si>
  <si>
    <t>〒701-1331</t>
  </si>
  <si>
    <t>岡山市高松稲荷712</t>
  </si>
  <si>
    <t>086-287-3708</t>
  </si>
  <si>
    <t>086-287-3709</t>
  </si>
  <si>
    <t>086-223-0093</t>
  </si>
  <si>
    <t>岡山市建部町福渡830-1</t>
  </si>
  <si>
    <t>0867-22-4550</t>
  </si>
  <si>
    <t>岡山市瀬戸町下188-2</t>
  </si>
  <si>
    <t>086-952-4531</t>
  </si>
  <si>
    <t>倉敷市船穂町船穂1702-1</t>
  </si>
  <si>
    <t>倉敷市真備町箭田47-1</t>
  </si>
  <si>
    <t>0863-33-9328</t>
  </si>
  <si>
    <t>〒714-1406</t>
  </si>
  <si>
    <t>井原市美星町三山1055</t>
  </si>
  <si>
    <t>0866-87-3123</t>
  </si>
  <si>
    <t>0866-22-1115</t>
  </si>
  <si>
    <t>0869-84-2605</t>
  </si>
  <si>
    <t>086-955-0076</t>
  </si>
  <si>
    <t>086-955-0083</t>
  </si>
  <si>
    <t>086-957-2212</t>
  </si>
  <si>
    <t>086-957-9450</t>
  </si>
  <si>
    <t>086-954-9200</t>
  </si>
  <si>
    <t>086-954-9201</t>
  </si>
  <si>
    <t>0868-72-1135</t>
  </si>
  <si>
    <t>0868-72-1145</t>
  </si>
  <si>
    <t>〒701-2604</t>
  </si>
  <si>
    <t>〒707-0412</t>
  </si>
  <si>
    <t>美作市古町1709</t>
  </si>
  <si>
    <t>0868-78-3111</t>
  </si>
  <si>
    <t>0868-78-7635</t>
  </si>
  <si>
    <t>0868-75-1118</t>
  </si>
  <si>
    <t>浅口市鴨方町鴨方2244-13</t>
  </si>
  <si>
    <t>和気郡和気町父井原430-1</t>
  </si>
  <si>
    <t>浅口市金光町大谷320</t>
  </si>
  <si>
    <t>瀬戸内市</t>
  </si>
  <si>
    <t>鴨方</t>
  </si>
  <si>
    <t>～</t>
  </si>
  <si>
    <t>－</t>
  </si>
  <si>
    <t>岡中</t>
  </si>
  <si>
    <t>足守</t>
  </si>
  <si>
    <t>年末年始　祝日</t>
  </si>
  <si>
    <t>～</t>
  </si>
  <si>
    <t>伊島</t>
  </si>
  <si>
    <t>西大</t>
  </si>
  <si>
    <t>幸町</t>
  </si>
  <si>
    <t>浦安</t>
  </si>
  <si>
    <t>御津</t>
  </si>
  <si>
    <t>建部</t>
  </si>
  <si>
    <t>瀬戸</t>
  </si>
  <si>
    <t>岡山市計</t>
  </si>
  <si>
    <t>倉中</t>
  </si>
  <si>
    <t>児島</t>
  </si>
  <si>
    <t>玉島</t>
  </si>
  <si>
    <t>水島</t>
  </si>
  <si>
    <t>倉敷市計</t>
  </si>
  <si>
    <t>津山</t>
  </si>
  <si>
    <t>毎月最終火曜日　年末年始　資料整理期間</t>
  </si>
  <si>
    <t>毎月最終火曜日　年末年始　資料整理期間　祝日の翌日</t>
  </si>
  <si>
    <t>津山市計</t>
  </si>
  <si>
    <t>玉野</t>
  </si>
  <si>
    <t>～</t>
  </si>
  <si>
    <t>笠岡</t>
  </si>
  <si>
    <t>～</t>
  </si>
  <si>
    <t>井原</t>
  </si>
  <si>
    <t>年末年始　資料整理期間　第3日曜日</t>
  </si>
  <si>
    <t>～</t>
  </si>
  <si>
    <t>井原市計</t>
  </si>
  <si>
    <t>総社</t>
  </si>
  <si>
    <t>高梁</t>
  </si>
  <si>
    <t>第３日曜日　毎週木曜日の午後　第３月曜日は開館　年末年始　資料整理期間</t>
  </si>
  <si>
    <t>成羽</t>
  </si>
  <si>
    <t>～</t>
  </si>
  <si>
    <t>高梁市計</t>
  </si>
  <si>
    <t>新見</t>
  </si>
  <si>
    <t>第４金曜日　年末年始　資料整理期間　祝日の翌日</t>
  </si>
  <si>
    <t>新見市計</t>
  </si>
  <si>
    <t>備前</t>
  </si>
  <si>
    <t>年末年始　資料整理期間　祝日の翌日　土日を除く末日</t>
  </si>
  <si>
    <t>～</t>
  </si>
  <si>
    <t>備前市計</t>
  </si>
  <si>
    <t>牛窓</t>
  </si>
  <si>
    <t>～</t>
  </si>
  <si>
    <t>中央</t>
  </si>
  <si>
    <t>～</t>
  </si>
  <si>
    <t>赤磐市計</t>
  </si>
  <si>
    <t>毎週水曜日</t>
  </si>
  <si>
    <t>年末年始　資料整理期間　祝日の翌日</t>
  </si>
  <si>
    <t>勝山</t>
  </si>
  <si>
    <t>年末年始　祝祭日</t>
  </si>
  <si>
    <t>～</t>
  </si>
  <si>
    <t>真庭市計</t>
  </si>
  <si>
    <t>～</t>
  </si>
  <si>
    <t>月末日　毎月第３日曜日　年末年始　資料整理期間　祝日</t>
  </si>
  <si>
    <t>作東</t>
  </si>
  <si>
    <t>東粟</t>
  </si>
  <si>
    <t>美作市計</t>
  </si>
  <si>
    <t>～</t>
  </si>
  <si>
    <t>～</t>
  </si>
  <si>
    <t>浅口市計</t>
  </si>
  <si>
    <t>-</t>
  </si>
  <si>
    <t>佐伯</t>
  </si>
  <si>
    <t>和気</t>
  </si>
  <si>
    <t>和気町計</t>
  </si>
  <si>
    <t>～</t>
  </si>
  <si>
    <t>～</t>
  </si>
  <si>
    <t>年末年始　資料整理期間　祝日　月１回の館内整理日</t>
  </si>
  <si>
    <t>～</t>
  </si>
  <si>
    <t>奈義</t>
  </si>
  <si>
    <t>年末年始　資料整理期間　月末に近い平日　祝日の翌日</t>
  </si>
  <si>
    <t>～</t>
  </si>
  <si>
    <t>旭</t>
  </si>
  <si>
    <t>美咲町計</t>
  </si>
  <si>
    <t>～</t>
  </si>
  <si>
    <t>－</t>
  </si>
  <si>
    <t>－</t>
  </si>
  <si>
    <t>　第３日曜日　年末年始　資料整理期間　祝日 7,8月以外の月末日</t>
  </si>
  <si>
    <t>第１・２・４・５月曜日</t>
  </si>
  <si>
    <t>施         設</t>
  </si>
  <si>
    <t>館        長</t>
  </si>
  <si>
    <t>職員数（人）  ： （ ）内司書・補</t>
  </si>
  <si>
    <t>創設</t>
  </si>
  <si>
    <t>条例</t>
  </si>
  <si>
    <t>施行</t>
  </si>
  <si>
    <t>複・独の別</t>
  </si>
  <si>
    <t>氏    名</t>
  </si>
  <si>
    <t>勤務</t>
  </si>
  <si>
    <t>司書資格</t>
  </si>
  <si>
    <t>専任</t>
  </si>
  <si>
    <t>兼任</t>
  </si>
  <si>
    <t>非常勤</t>
  </si>
  <si>
    <t>臨時</t>
  </si>
  <si>
    <t>委託・派遣</t>
  </si>
  <si>
    <t>合計</t>
  </si>
  <si>
    <t>職員数</t>
  </si>
  <si>
    <t>内司書</t>
  </si>
  <si>
    <t>倉敷市計</t>
  </si>
  <si>
    <t>津山市計</t>
  </si>
  <si>
    <t>玉野</t>
  </si>
  <si>
    <t>井原市計</t>
  </si>
  <si>
    <t>高梁市計</t>
  </si>
  <si>
    <t>新見市計</t>
  </si>
  <si>
    <t>備前市計</t>
  </si>
  <si>
    <t>鴨方</t>
  </si>
  <si>
    <t>岡中</t>
  </si>
  <si>
    <t>足守</t>
  </si>
  <si>
    <t>伊島</t>
  </si>
  <si>
    <t>西大</t>
  </si>
  <si>
    <t>幸町</t>
  </si>
  <si>
    <t>浦安</t>
  </si>
  <si>
    <t>灘崎</t>
  </si>
  <si>
    <t>御津</t>
  </si>
  <si>
    <t>建部</t>
  </si>
  <si>
    <t>瀬戸</t>
  </si>
  <si>
    <t>倉中</t>
  </si>
  <si>
    <t>児島</t>
  </si>
  <si>
    <t>玉島</t>
  </si>
  <si>
    <t>水島</t>
  </si>
  <si>
    <t>津山</t>
  </si>
  <si>
    <t>笠岡</t>
  </si>
  <si>
    <t>井原</t>
  </si>
  <si>
    <t>総社</t>
  </si>
  <si>
    <t>新見</t>
  </si>
  <si>
    <t>備前</t>
  </si>
  <si>
    <t>勝山</t>
  </si>
  <si>
    <t>作東</t>
  </si>
  <si>
    <t>佐伯</t>
  </si>
  <si>
    <t>和気</t>
  </si>
  <si>
    <t>奈義</t>
  </si>
  <si>
    <t>旭</t>
  </si>
  <si>
    <t>10時００分</t>
  </si>
  <si>
    <t>３０日に１度</t>
  </si>
  <si>
    <t>１7時００分</t>
  </si>
  <si>
    <t>１４日に１度</t>
  </si>
  <si>
    <t xml:space="preserve">毎週月曜日 </t>
  </si>
  <si>
    <t>１３時００分</t>
  </si>
  <si>
    <t>18時００分</t>
  </si>
  <si>
    <t>2004.04.01</t>
  </si>
  <si>
    <t>1973.04.00</t>
  </si>
  <si>
    <t>峠　誠次</t>
  </si>
  <si>
    <t>井原市立図書館条例</t>
  </si>
  <si>
    <t>梅野　誠</t>
  </si>
  <si>
    <t>新見市立新見図書館設置条例</t>
  </si>
  <si>
    <t>新見市きらめき広場・哲西条例</t>
  </si>
  <si>
    <t>森　謙治</t>
  </si>
  <si>
    <t>富山　義昭</t>
  </si>
  <si>
    <t>1955.07.14</t>
  </si>
  <si>
    <t>江見　幸治</t>
  </si>
  <si>
    <t>小野　優志</t>
  </si>
  <si>
    <t>浅口市立図書館条例</t>
  </si>
  <si>
    <t>2006.03.21</t>
  </si>
  <si>
    <t>小林　生男</t>
  </si>
  <si>
    <t>早島町立図書館条例</t>
  </si>
  <si>
    <t>妹尾　眞理子</t>
  </si>
  <si>
    <t>柿内　美子</t>
  </si>
  <si>
    <t>鏡野町立図書館条例</t>
  </si>
  <si>
    <t>2005.03.01</t>
  </si>
  <si>
    <t>笠木　義孝</t>
  </si>
  <si>
    <t>大家　浩三</t>
  </si>
  <si>
    <t>久米南町図書館設置及び管理運営に関する条例</t>
  </si>
  <si>
    <t>筈尾　芳郎</t>
  </si>
  <si>
    <t>1962.04.00</t>
  </si>
  <si>
    <t>専有延床
面積(㎡)</t>
  </si>
  <si>
    <t>-</t>
  </si>
  <si>
    <t>岡中</t>
  </si>
  <si>
    <t>足守</t>
  </si>
  <si>
    <t>伊島</t>
  </si>
  <si>
    <t>西大</t>
  </si>
  <si>
    <t>幸町</t>
  </si>
  <si>
    <t>浦安</t>
  </si>
  <si>
    <t>建部</t>
  </si>
  <si>
    <t>岡山市計</t>
  </si>
  <si>
    <t>倉中</t>
  </si>
  <si>
    <t>水島</t>
  </si>
  <si>
    <t>津山</t>
  </si>
  <si>
    <t>笠岡</t>
  </si>
  <si>
    <t>井原</t>
  </si>
  <si>
    <t>総社</t>
  </si>
  <si>
    <t>高梁</t>
  </si>
  <si>
    <t>成羽</t>
  </si>
  <si>
    <t>新見市</t>
  </si>
  <si>
    <t>備前</t>
  </si>
  <si>
    <t>勝山</t>
  </si>
  <si>
    <t>佐伯</t>
  </si>
  <si>
    <t>和気</t>
  </si>
  <si>
    <t>奈義</t>
  </si>
  <si>
    <t>旭</t>
  </si>
  <si>
    <t>蔵書冊数（冊）</t>
  </si>
  <si>
    <t>購入雑誌（種）</t>
  </si>
  <si>
    <t>図書購入費（千円）</t>
  </si>
  <si>
    <t>雑誌新聞購入費
(千円)</t>
  </si>
  <si>
    <t>視聴覚資料費（千円）</t>
  </si>
  <si>
    <t>自動車図書館用資料費
(千円)</t>
  </si>
  <si>
    <t>ｻｰﾋﾞｽﾎﾟｲﾝﾄ用資料費　（千円）</t>
  </si>
  <si>
    <t>その他資料費（千円）</t>
  </si>
  <si>
    <t>資料費
小計
（千円）</t>
  </si>
  <si>
    <t>人口一人当り資料費（円）</t>
  </si>
  <si>
    <t>自動車図書館用資料費
（千円）</t>
  </si>
  <si>
    <t>人口一人当り資料費（円）</t>
  </si>
  <si>
    <t>合計冊数（冊）</t>
  </si>
  <si>
    <t>自動車（冊）</t>
  </si>
  <si>
    <t>ｻｰﾋﾞｽﾎﾟｲﾝﾄ（冊）</t>
  </si>
  <si>
    <t>-</t>
  </si>
  <si>
    <t>-</t>
  </si>
  <si>
    <t>岡中</t>
  </si>
  <si>
    <t>足守</t>
  </si>
  <si>
    <t>倉中</t>
  </si>
  <si>
    <t>児島</t>
  </si>
  <si>
    <t>玉島</t>
  </si>
  <si>
    <t>水島</t>
  </si>
  <si>
    <t>津山</t>
  </si>
  <si>
    <t>玉野</t>
  </si>
  <si>
    <t>笠岡</t>
  </si>
  <si>
    <t>井原</t>
  </si>
  <si>
    <t>総社</t>
  </si>
  <si>
    <t>高梁</t>
  </si>
  <si>
    <t>成羽</t>
  </si>
  <si>
    <t>高梁市計</t>
  </si>
  <si>
    <t>新見</t>
  </si>
  <si>
    <t>備前</t>
  </si>
  <si>
    <t>牛窓</t>
  </si>
  <si>
    <t>作東</t>
  </si>
  <si>
    <t>鴨方</t>
  </si>
  <si>
    <t>佐伯</t>
  </si>
  <si>
    <t>和気</t>
  </si>
  <si>
    <t>奈義</t>
  </si>
  <si>
    <t>旭</t>
  </si>
  <si>
    <t>-</t>
  </si>
  <si>
    <t>-</t>
  </si>
  <si>
    <t>ＮＯ</t>
  </si>
  <si>
    <t>年開館</t>
  </si>
  <si>
    <t>１日平均</t>
  </si>
  <si>
    <t>個　人　貸　し　出　し</t>
  </si>
  <si>
    <t>予約件数</t>
  </si>
  <si>
    <t>相互貸借</t>
  </si>
  <si>
    <t>文献複写</t>
  </si>
  <si>
    <t>参考業務</t>
  </si>
  <si>
    <t>日数</t>
  </si>
  <si>
    <t>貸出冊数</t>
  </si>
  <si>
    <t>（内自治体内）</t>
  </si>
  <si>
    <t>（内自動車）</t>
  </si>
  <si>
    <t>（内ｻｰﾋﾞｽﾞﾎﾟｲﾝﾄ）</t>
  </si>
  <si>
    <t>借受</t>
  </si>
  <si>
    <t>貸出</t>
  </si>
  <si>
    <t>件数</t>
  </si>
  <si>
    <t>受付件数</t>
  </si>
  <si>
    <t>岡中</t>
  </si>
  <si>
    <t>足守</t>
  </si>
  <si>
    <t>伊島</t>
  </si>
  <si>
    <t>西大</t>
  </si>
  <si>
    <t>幸町</t>
  </si>
  <si>
    <t>浦安</t>
  </si>
  <si>
    <t>御津</t>
  </si>
  <si>
    <t>建部</t>
  </si>
  <si>
    <t>瀬戸</t>
  </si>
  <si>
    <t>倉中</t>
  </si>
  <si>
    <t>児島</t>
  </si>
  <si>
    <t>水島</t>
  </si>
  <si>
    <t>津山</t>
  </si>
  <si>
    <t>玉野</t>
  </si>
  <si>
    <t>笠岡</t>
  </si>
  <si>
    <t>井原</t>
  </si>
  <si>
    <t>総社</t>
  </si>
  <si>
    <t>高梁</t>
  </si>
  <si>
    <t>成羽</t>
  </si>
  <si>
    <t>新見</t>
  </si>
  <si>
    <t>牛窓</t>
  </si>
  <si>
    <t>勝山</t>
  </si>
  <si>
    <t>作東</t>
  </si>
  <si>
    <t>佐伯</t>
  </si>
  <si>
    <t>和気</t>
  </si>
  <si>
    <t>奈義</t>
  </si>
  <si>
    <t>旭</t>
  </si>
  <si>
    <t>最上</t>
  </si>
  <si>
    <t>ＮＯ</t>
  </si>
  <si>
    <t>登録者数</t>
  </si>
  <si>
    <t>登　録</t>
  </si>
  <si>
    <t>奉仕人口1人あたり</t>
  </si>
  <si>
    <t>人口千人当</t>
  </si>
  <si>
    <t>専任職員</t>
  </si>
  <si>
    <t>総数</t>
  </si>
  <si>
    <t>登録率（％）</t>
  </si>
  <si>
    <t>貸出冊数(冊)</t>
  </si>
  <si>
    <t>蔵書冊数(冊)</t>
  </si>
  <si>
    <t>資料費(円)</t>
  </si>
  <si>
    <t>年間受入冊数(冊)</t>
  </si>
  <si>
    <t>1人当人口(千人)</t>
  </si>
  <si>
    <t>県</t>
  </si>
  <si>
    <t>岡中</t>
  </si>
  <si>
    <t>足守</t>
  </si>
  <si>
    <t>伊島</t>
  </si>
  <si>
    <t>西大</t>
  </si>
  <si>
    <t>幸町</t>
  </si>
  <si>
    <t>浦安</t>
  </si>
  <si>
    <t>瀬戸</t>
  </si>
  <si>
    <t>倉中</t>
  </si>
  <si>
    <t>児島</t>
  </si>
  <si>
    <t>玉島</t>
  </si>
  <si>
    <t>水島</t>
  </si>
  <si>
    <t>津山</t>
  </si>
  <si>
    <t>玉野</t>
  </si>
  <si>
    <t>笠岡</t>
  </si>
  <si>
    <t>井原</t>
  </si>
  <si>
    <t>総社</t>
  </si>
  <si>
    <t>高梁</t>
  </si>
  <si>
    <t>成羽</t>
  </si>
  <si>
    <t>新見</t>
  </si>
  <si>
    <t>備前</t>
  </si>
  <si>
    <t>瀬戸内</t>
  </si>
  <si>
    <t>牛窓</t>
  </si>
  <si>
    <t>作東</t>
  </si>
  <si>
    <t>金光さつき</t>
  </si>
  <si>
    <t>佐伯</t>
  </si>
  <si>
    <t>和気</t>
  </si>
  <si>
    <t>矢掛</t>
  </si>
  <si>
    <t>鏡野</t>
  </si>
  <si>
    <t>勝央</t>
  </si>
  <si>
    <t>奈義</t>
  </si>
  <si>
    <t>久米南</t>
  </si>
  <si>
    <t>旭</t>
  </si>
  <si>
    <t>-</t>
  </si>
  <si>
    <t>登録</t>
  </si>
  <si>
    <t>市町村平均</t>
  </si>
  <si>
    <t>里庄</t>
  </si>
  <si>
    <t>和気</t>
  </si>
  <si>
    <t>奈義</t>
  </si>
  <si>
    <t>早島</t>
  </si>
  <si>
    <t>倉敷</t>
  </si>
  <si>
    <t>津山</t>
  </si>
  <si>
    <t>浅口</t>
  </si>
  <si>
    <t>井原</t>
  </si>
  <si>
    <t>美咲</t>
  </si>
  <si>
    <t>総社</t>
  </si>
  <si>
    <t>玉野</t>
  </si>
  <si>
    <t>美作</t>
  </si>
  <si>
    <t>真庭</t>
  </si>
  <si>
    <t>新見</t>
  </si>
  <si>
    <t>高梁</t>
  </si>
  <si>
    <t>笠岡</t>
  </si>
  <si>
    <t>岡山</t>
  </si>
  <si>
    <t>赤磐</t>
  </si>
  <si>
    <t>専任なし</t>
  </si>
  <si>
    <t>ｻｰﾋﾞｽ
ポｲﾝﾄ数</t>
  </si>
  <si>
    <t>年間購入図書冊数（自動車以下 内数）</t>
  </si>
  <si>
    <t>寄贈・その他図書冊数（自動車以下 内数）</t>
  </si>
  <si>
    <t>年間受入図書冊数（自動車以下 内数）</t>
  </si>
  <si>
    <t>ｻｰﾋﾞｽﾎﾟｲﾝト（冊）</t>
  </si>
  <si>
    <t>浅口市立金光さつき図書館</t>
  </si>
  <si>
    <t>浅口市立鴨方図書館</t>
  </si>
  <si>
    <t>ＮＯ</t>
  </si>
  <si>
    <t>岡山市立建部町図書館</t>
  </si>
  <si>
    <t>岡山市立瀬戸町図書館</t>
  </si>
  <si>
    <t>和気　孝昭</t>
  </si>
  <si>
    <t>幸町図と兼務</t>
  </si>
  <si>
    <t>岡﨑　京子</t>
  </si>
  <si>
    <t>浦安図と兼務</t>
  </si>
  <si>
    <t>西大寺図と兼務</t>
  </si>
  <si>
    <t>資料費（平成２０年度予算）</t>
  </si>
  <si>
    <t>資料費（平成１８年度決算）</t>
  </si>
  <si>
    <t>障害者サービス</t>
  </si>
  <si>
    <t>障害者サービス実施の有無</t>
  </si>
  <si>
    <t>担当職員数</t>
  </si>
  <si>
    <t>対面朗読</t>
  </si>
  <si>
    <t>総朗読時間数（ｈ）</t>
  </si>
  <si>
    <t>資料の製作</t>
  </si>
  <si>
    <t xml:space="preserve">全製作資料数 （タイトル）    </t>
  </si>
  <si>
    <t>郵便サービス利用数</t>
  </si>
  <si>
    <t>その他</t>
  </si>
  <si>
    <t>岡山県</t>
  </si>
  <si>
    <t>県</t>
  </si>
  <si>
    <t>実施</t>
  </si>
  <si>
    <t>岡山市</t>
  </si>
  <si>
    <t>岡中</t>
  </si>
  <si>
    <t>足守</t>
  </si>
  <si>
    <t>未実施</t>
  </si>
  <si>
    <t>伊島</t>
  </si>
  <si>
    <t>西大</t>
  </si>
  <si>
    <t>幸町</t>
  </si>
  <si>
    <t>浦安</t>
  </si>
  <si>
    <t>灘崎</t>
  </si>
  <si>
    <t>御津</t>
  </si>
  <si>
    <t>岡山市計</t>
  </si>
  <si>
    <t>実施２</t>
  </si>
  <si>
    <t>実施１</t>
  </si>
  <si>
    <t>倉敷市</t>
  </si>
  <si>
    <t>倉中</t>
  </si>
  <si>
    <t>児島</t>
  </si>
  <si>
    <t>玉島</t>
  </si>
  <si>
    <t>3（兼務）</t>
  </si>
  <si>
    <t>水島</t>
  </si>
  <si>
    <t>2（兼務）</t>
  </si>
  <si>
    <t>船穂</t>
  </si>
  <si>
    <t>真備</t>
  </si>
  <si>
    <t>倉敷市計</t>
  </si>
  <si>
    <t>実施６</t>
  </si>
  <si>
    <t>津山市</t>
  </si>
  <si>
    <t>加茂</t>
  </si>
  <si>
    <t>久米</t>
  </si>
  <si>
    <t>勝北</t>
  </si>
  <si>
    <t>津山市計</t>
  </si>
  <si>
    <t>玉野市</t>
  </si>
  <si>
    <t>笠岡市</t>
  </si>
  <si>
    <t>井原市</t>
  </si>
  <si>
    <t>芳井</t>
  </si>
  <si>
    <t>美星</t>
  </si>
  <si>
    <t>井原市計</t>
  </si>
  <si>
    <t>総社市</t>
  </si>
  <si>
    <t>高梁市</t>
  </si>
  <si>
    <t>高梁市計</t>
  </si>
  <si>
    <t>哲西</t>
  </si>
  <si>
    <t>新見市計</t>
  </si>
  <si>
    <t>備前市</t>
  </si>
  <si>
    <t>日生</t>
  </si>
  <si>
    <t>吉永</t>
  </si>
  <si>
    <t>備前市計</t>
  </si>
  <si>
    <t>牛窓</t>
  </si>
  <si>
    <t>赤磐市</t>
  </si>
  <si>
    <t>中央</t>
  </si>
  <si>
    <t>赤坂</t>
  </si>
  <si>
    <t>熊山</t>
  </si>
  <si>
    <t>吉井</t>
  </si>
  <si>
    <t>赤磐市計</t>
  </si>
  <si>
    <t>真庭市</t>
  </si>
  <si>
    <t>勝山</t>
  </si>
  <si>
    <t>蒜山</t>
  </si>
  <si>
    <t>真庭市計</t>
  </si>
  <si>
    <t>美作市</t>
  </si>
  <si>
    <t>英田</t>
  </si>
  <si>
    <t>大原</t>
  </si>
  <si>
    <t>作東</t>
  </si>
  <si>
    <t>東粟</t>
  </si>
  <si>
    <t>美作市計</t>
  </si>
  <si>
    <t>浅口市</t>
  </si>
  <si>
    <t>金光さつき</t>
  </si>
  <si>
    <t>鴨方</t>
  </si>
  <si>
    <t>浅口市計</t>
  </si>
  <si>
    <t>和気町</t>
  </si>
  <si>
    <t>佐伯</t>
  </si>
  <si>
    <t>和気町計</t>
  </si>
  <si>
    <t>早島町</t>
  </si>
  <si>
    <t>里庄町</t>
  </si>
  <si>
    <t>矢掛町</t>
  </si>
  <si>
    <t>鏡野町</t>
  </si>
  <si>
    <t>勝央町</t>
  </si>
  <si>
    <t>奈義町</t>
  </si>
  <si>
    <t>久米南町</t>
  </si>
  <si>
    <t>美咲町</t>
  </si>
  <si>
    <t>柵原</t>
  </si>
  <si>
    <t>旭</t>
  </si>
  <si>
    <t>美咲町計</t>
  </si>
  <si>
    <t>私立</t>
  </si>
  <si>
    <t>金光</t>
  </si>
  <si>
    <t>最上</t>
  </si>
  <si>
    <t>児童サービス</t>
  </si>
  <si>
    <t>実施の有無</t>
  </si>
  <si>
    <t>児童室有無</t>
  </si>
  <si>
    <t>専用カウンター有無</t>
  </si>
  <si>
    <t>児童サービスを主として担当している職員数</t>
  </si>
  <si>
    <t>蔵書冊数</t>
  </si>
  <si>
    <t>うち絵本・紙芝居</t>
  </si>
  <si>
    <t>受入購入冊数</t>
  </si>
  <si>
    <t>児童個人登録者数（団体含まず）</t>
  </si>
  <si>
    <t>児童個人貸出数（団体含まず）</t>
  </si>
  <si>
    <t>6/6有</t>
  </si>
  <si>
    <t>1/6有</t>
  </si>
  <si>
    <t>4/4有</t>
  </si>
  <si>
    <t>3/3有</t>
  </si>
  <si>
    <t>1/2有</t>
  </si>
  <si>
    <t>2/2有</t>
  </si>
  <si>
    <t>1/3有</t>
  </si>
  <si>
    <t>4/5有</t>
  </si>
  <si>
    <t>2/5有</t>
  </si>
  <si>
    <t>YAサービス</t>
  </si>
  <si>
    <t>学校および他機関へのサービス</t>
  </si>
  <si>
    <t>ボランティアの受入</t>
  </si>
  <si>
    <t>YAサービス実施の有無</t>
  </si>
  <si>
    <t>専用コーナーの有無</t>
  </si>
  <si>
    <t>連携の実施</t>
  </si>
  <si>
    <t>連携の相手先</t>
  </si>
  <si>
    <t>活動内容</t>
  </si>
  <si>
    <t>有</t>
  </si>
  <si>
    <t>児童ｻｰﾋﾞｽ業務</t>
  </si>
  <si>
    <t>学校図書館・保育園、幼稚園</t>
  </si>
  <si>
    <t>学校・学校図書館・保育園、幼稚園</t>
  </si>
  <si>
    <t>学校・学校図書館・病院・福祉施設・保育園、幼稚園・公民館</t>
  </si>
  <si>
    <t>児童サービス業務・障害者サービス業務</t>
  </si>
  <si>
    <t>児童サービス業務・書架整理</t>
  </si>
  <si>
    <t>児童サービス業務</t>
  </si>
  <si>
    <t>6/6実施</t>
  </si>
  <si>
    <t>学校</t>
  </si>
  <si>
    <t>4/4実施</t>
  </si>
  <si>
    <t>3/4実施</t>
  </si>
  <si>
    <t>3/3実施</t>
  </si>
  <si>
    <t>1/2実施</t>
  </si>
  <si>
    <t>学校・病院</t>
  </si>
  <si>
    <t>2/2実施</t>
  </si>
  <si>
    <t>1/3実施</t>
  </si>
  <si>
    <t>1/5有</t>
  </si>
  <si>
    <t>学校・学校図書館・保育園、幼稚園・公民館</t>
  </si>
  <si>
    <t>プライベートテープの作成</t>
  </si>
  <si>
    <t>中央図に計上</t>
  </si>
  <si>
    <t>建部</t>
  </si>
  <si>
    <t>瀬戸</t>
  </si>
  <si>
    <t>御津</t>
  </si>
  <si>
    <t>無</t>
  </si>
  <si>
    <t>　　　　ー</t>
  </si>
  <si>
    <t>（有効登録者は165）</t>
  </si>
  <si>
    <t>（自動車文庫の蔵書を利用　5,800）</t>
  </si>
  <si>
    <t>10/10有</t>
  </si>
  <si>
    <t>1/10有</t>
  </si>
  <si>
    <t>　　　　　ー</t>
  </si>
  <si>
    <t>学校・福祉施設・刑務所・保育園・幼稚園・子ども文庫・児童クラブなど</t>
  </si>
  <si>
    <t>児童ｻｰﾋﾞｽ業務・障害者ｻｰﾋﾞｽ業務</t>
  </si>
  <si>
    <t>学校</t>
  </si>
  <si>
    <t>学校・保育園・幼稚園</t>
  </si>
  <si>
    <t>学校・保育園・幼稚園</t>
  </si>
  <si>
    <t>保育園・幼稚園</t>
  </si>
  <si>
    <t>実施</t>
  </si>
  <si>
    <t>学校</t>
  </si>
  <si>
    <t>有</t>
  </si>
  <si>
    <t>学校・公民館</t>
  </si>
  <si>
    <t>中央図へ計上</t>
  </si>
  <si>
    <t>灘崎</t>
  </si>
  <si>
    <t>9/10実施</t>
  </si>
  <si>
    <t>西山　猛</t>
  </si>
  <si>
    <t>学校図書館</t>
  </si>
  <si>
    <t>児童サービス業務・障害者サービス業務・書架整理・情報検索支援・メディア工房支援</t>
  </si>
  <si>
    <t>3（兼務）</t>
  </si>
  <si>
    <t>毎月最終金曜日　年末年始　資料整理期間</t>
  </si>
  <si>
    <t>月に一度</t>
  </si>
  <si>
    <t>宗　巴</t>
  </si>
  <si>
    <t>有</t>
  </si>
  <si>
    <t>三宅　織絵</t>
  </si>
  <si>
    <t>自動車に含む</t>
  </si>
  <si>
    <t>中央で一括計上</t>
  </si>
  <si>
    <t>3（兼務）</t>
  </si>
  <si>
    <t>兼2</t>
  </si>
  <si>
    <t>学校図書館・保育園、幼稚園・公民館</t>
  </si>
  <si>
    <t>書架整理</t>
  </si>
  <si>
    <t>兼1</t>
  </si>
  <si>
    <t>布絵本の作成</t>
  </si>
  <si>
    <t>6/6有</t>
  </si>
  <si>
    <t>-</t>
  </si>
  <si>
    <t>児島</t>
  </si>
  <si>
    <t>9/10有</t>
  </si>
  <si>
    <t>無</t>
  </si>
  <si>
    <t>学校図書館・保育園、幼稚園</t>
  </si>
  <si>
    <t>4/6有</t>
  </si>
  <si>
    <t>船穂</t>
  </si>
  <si>
    <t>杉山　雄史</t>
  </si>
  <si>
    <t>未実施</t>
  </si>
  <si>
    <t>-</t>
  </si>
  <si>
    <t>児童サービス業務</t>
  </si>
  <si>
    <t>毎月第３木曜日　年末年始　資料整理期間</t>
  </si>
  <si>
    <t>すべて中央館で一括計上</t>
  </si>
  <si>
    <t>中央館に一括計上</t>
  </si>
  <si>
    <t>児童サービス業務</t>
  </si>
  <si>
    <t>　</t>
  </si>
  <si>
    <t>実施</t>
  </si>
  <si>
    <t>学校図書館</t>
  </si>
  <si>
    <t>すべて中央館で一括計上</t>
  </si>
  <si>
    <t>実施０</t>
  </si>
  <si>
    <t>1/4有</t>
  </si>
  <si>
    <t>4/4実施</t>
  </si>
  <si>
    <t>4/4実施</t>
  </si>
  <si>
    <t>学校図書館・保育園・幼稚園</t>
  </si>
  <si>
    <t>児童サービス業務・障害者サービス業務</t>
  </si>
  <si>
    <t>月末日　年末年始　資料整理期間</t>
  </si>
  <si>
    <t>学校・学校図書館</t>
  </si>
  <si>
    <t>山室　日出夫</t>
  </si>
  <si>
    <t>点字図書・録音図書・大活字本の受入</t>
  </si>
  <si>
    <t>学校・学校図書館・病院・福祉施設・保育園、幼稚園・託児所</t>
  </si>
  <si>
    <t>井原図書館と同じ</t>
  </si>
  <si>
    <t>学校・学校図書館・保育園、幼稚園</t>
  </si>
  <si>
    <t>1/3実施</t>
  </si>
  <si>
    <t>毎週月曜日</t>
  </si>
  <si>
    <t>年末年始　資料整理期間　月曜日が祝日の場合は翌日　１２月２８日　３月３１日</t>
  </si>
  <si>
    <t>久保　直登</t>
  </si>
  <si>
    <t>学校・保育園、幼稚園</t>
  </si>
  <si>
    <t>学校・病院・福祉施設・保育園、幼稚園・一般企業</t>
  </si>
  <si>
    <t>2/2有</t>
  </si>
  <si>
    <t>60日に１度</t>
  </si>
  <si>
    <t>実施</t>
  </si>
  <si>
    <t>実施０</t>
  </si>
  <si>
    <t>児童サービス業務・障害者サービス業務・書架整理・環境美化</t>
  </si>
  <si>
    <t>実施１</t>
  </si>
  <si>
    <t>1/2有</t>
  </si>
  <si>
    <t>2/2有</t>
  </si>
  <si>
    <t>2/2実施</t>
  </si>
  <si>
    <t>学校図書館</t>
  </si>
  <si>
    <t>草加　昌昭</t>
  </si>
  <si>
    <t>3/3有</t>
  </si>
  <si>
    <t>3/3実施</t>
  </si>
  <si>
    <t>月末日　年末年始　資料整理期間　祝日の翌日　土日が月末の場合は最終金曜日</t>
  </si>
  <si>
    <t>〒709-0816</t>
  </si>
  <si>
    <t>赤磐市下市３２５-１</t>
  </si>
  <si>
    <t>独立</t>
  </si>
  <si>
    <t>正好　尚昭</t>
  </si>
  <si>
    <t>市広報紙をボランティアが読んで吹き込んだカセットテープ貸出</t>
  </si>
  <si>
    <t>学校図書館・保育園、幼稚園</t>
  </si>
  <si>
    <t>毎月最終金曜日（12月を除く）　年末年始　資料整理期間　</t>
  </si>
  <si>
    <t>毎月最終金曜日（12月を除く）　年末年始　資料整理期間　</t>
  </si>
  <si>
    <t>藤田　明正</t>
  </si>
  <si>
    <t>-</t>
  </si>
  <si>
    <t>中央館へ一括計上</t>
  </si>
  <si>
    <t>中央館へ一括計上</t>
  </si>
  <si>
    <t>不明</t>
  </si>
  <si>
    <t>086-995-1273</t>
  </si>
  <si>
    <t>086-995-3823</t>
  </si>
  <si>
    <t>毎週月曜日</t>
  </si>
  <si>
    <t>毎月最終金曜日（12月を除く）　年末年始　資料整理期間</t>
  </si>
  <si>
    <t>毎月最終金曜日（12月を除く）　年末年始　資料整理期間</t>
  </si>
  <si>
    <t>児童サービス業務</t>
  </si>
  <si>
    <t>1/4有</t>
  </si>
  <si>
    <t>氏平　篤正</t>
  </si>
  <si>
    <t>朗読CDの提供（点字の題名付き）</t>
  </si>
  <si>
    <t>学校・学校図書館・保育園、幼稚園・市役所</t>
  </si>
  <si>
    <t>年末年始　祝祭日</t>
  </si>
  <si>
    <t>中芝　通雄</t>
  </si>
  <si>
    <t>西尾　節男</t>
  </si>
  <si>
    <t>2/3実施</t>
  </si>
  <si>
    <t>月末日(月末が土日の時は最終金曜日）　毎月第３日曜日  年末年始　資料整理期間　祝日</t>
  </si>
  <si>
    <t>学校・福祉施設・保育園、幼稚園</t>
  </si>
  <si>
    <t>学校・福祉施設・保育園、幼稚園</t>
  </si>
  <si>
    <t>読み聞かせ</t>
  </si>
  <si>
    <t>年末年始</t>
  </si>
  <si>
    <t>3/5有</t>
  </si>
  <si>
    <t>3/5実施</t>
  </si>
  <si>
    <t>非常勤</t>
  </si>
  <si>
    <t>学校・学校図書館</t>
  </si>
  <si>
    <t>浅口市計</t>
  </si>
  <si>
    <t>0869-88-9112</t>
  </si>
  <si>
    <t>学校・学校図書室・保育園、幼稚園</t>
  </si>
  <si>
    <t>児童サービス業務・書架整理・環境美化・書類整理、図書装備</t>
  </si>
  <si>
    <t>未実施</t>
  </si>
  <si>
    <t>1/2有</t>
  </si>
  <si>
    <t>学校・学校図書館・保育園、幼稚園</t>
  </si>
  <si>
    <t>毎月最終木曜日　年末年始　資料整理期間</t>
  </si>
  <si>
    <t>有澤　勝子</t>
  </si>
  <si>
    <t>学校・学校図書館・福祉施設・保育園、幼稚園</t>
  </si>
  <si>
    <t>行事・ストーリーテリング・布絵本の作成</t>
  </si>
  <si>
    <t>月末日  毎月第３日曜日　年末年始　資料整理期間　祝日</t>
  </si>
  <si>
    <t>月末日　年末年始　資料整理期間　第３日曜日</t>
  </si>
  <si>
    <t>月末日　年末年始　資料整理期間　</t>
  </si>
  <si>
    <t>月末日　毎月第３日曜日　年末年始　資料整理期間</t>
  </si>
  <si>
    <t>有</t>
  </si>
  <si>
    <t>年末年始　資料整理期間　祝日の翌日
月末日が土日月にあたる時は最終金曜日</t>
  </si>
  <si>
    <t>学校図書館・福祉施設・保育園、幼稚園・公民館</t>
  </si>
  <si>
    <t>児童サービス業務・書架整理・環境美化・布絵本の製作</t>
  </si>
  <si>
    <t>年末年始　資料整理期間　祝日(月曜日祝日の場合は翌日）</t>
  </si>
  <si>
    <t>学校・病院・保育園、幼稚園</t>
  </si>
  <si>
    <t>書架整理・読み聞かせ</t>
  </si>
  <si>
    <t>勝央図書館設置及び管理運営に関する条例</t>
  </si>
  <si>
    <t>学校・保育園、幼稚園・公民館・保健福祉部工業団地</t>
  </si>
  <si>
    <t>学校・学校図書館・保育園、幼稚園・公民館・学童保育・託児施設</t>
  </si>
  <si>
    <t>障害者サービス業務・読み聞かせ等</t>
  </si>
  <si>
    <t>児童サービス業務・書架整理・環境美化</t>
  </si>
  <si>
    <t>美咲町立中央図書館</t>
  </si>
  <si>
    <t>〒709-3702</t>
  </si>
  <si>
    <t>久米郡美咲町打穴下448-4</t>
  </si>
  <si>
    <t>0868-66-7151</t>
  </si>
  <si>
    <t>0868-66-7152</t>
  </si>
  <si>
    <t>併設・複合</t>
  </si>
  <si>
    <t>筈尾　芳郎</t>
  </si>
  <si>
    <t>常勤</t>
  </si>
  <si>
    <t>兼務</t>
  </si>
  <si>
    <t>2007.09.28</t>
  </si>
  <si>
    <t>2007.09.28</t>
  </si>
  <si>
    <t>美咲町立図書館条例</t>
  </si>
  <si>
    <t>美咲町立図書館条例</t>
  </si>
  <si>
    <t>　　　-</t>
  </si>
  <si>
    <t>-</t>
  </si>
  <si>
    <t>月末日　年末年始　資料整理期間　</t>
  </si>
  <si>
    <t>月末日　年末年始　資料整理期間　祝日</t>
  </si>
  <si>
    <t>美咲町立図書館条例</t>
  </si>
  <si>
    <t>2007.09.28</t>
  </si>
  <si>
    <t>毎月第３日曜日　月末日　年末年始　資料整理期間　こどもの日と文化の日を除く祝日（月曜祝日の場合は翌日）</t>
  </si>
  <si>
    <t>3/2実施</t>
  </si>
  <si>
    <t>年末年始　資料整理期間　金曜午前　夏期</t>
  </si>
  <si>
    <t>児童サービス業務・障害者サービス業務</t>
  </si>
  <si>
    <t>特定日のみ開館(毎週水曜日）</t>
  </si>
  <si>
    <t>併設・複合</t>
  </si>
  <si>
    <t>※１8年度決算数値は、合併以前の市町村にあっては、その数値を１8年度末現在の市町村へ当てはめた数値である。また、１8年度決算数値に使用した人口は、平成１9年３月末現在の住民基本台帳報告数値を使用した。</t>
  </si>
  <si>
    <t>＊｢奉仕人口｣は岡山県住民基本台帳月報（平成20年３月分）を使用</t>
  </si>
  <si>
    <t>宅配サービス利用数</t>
  </si>
  <si>
    <t>20年度予算(円)</t>
  </si>
  <si>
    <t>18年度決算(円)</t>
  </si>
  <si>
    <t>　　③平成20年度予算に使用した「奉仕人口」は、岡山県住民基本台帳月報平成20年３月末を使用した。</t>
  </si>
  <si>
    <t>　　④平成18決算に使用した「奉仕人口」は、岡山県住民基本台帳月報平成19年３月末を使用した。</t>
  </si>
  <si>
    <t>浅口市金光町占見新田790-1</t>
  </si>
  <si>
    <t>4(子ども室兼務)</t>
  </si>
  <si>
    <t>高梁市立成羽図書館</t>
  </si>
  <si>
    <t>資料（平成20年3月末）</t>
  </si>
  <si>
    <t>中央で一括計上</t>
  </si>
  <si>
    <t>毎月第2日曜日　年末年始　資料整理期間　祝日</t>
  </si>
  <si>
    <t>毎週水曜日</t>
  </si>
  <si>
    <t>毎月第２日曜日　年末年始　資料整理期間　祝日</t>
  </si>
  <si>
    <t>毎月第２日曜日　年末年始　祝日の翌日　祝日</t>
  </si>
  <si>
    <t>毎月第２日曜日　年末年始　資料整理　祝日</t>
  </si>
  <si>
    <t>*１　10時００分</t>
  </si>
  <si>
    <t>*3・・・赤磐中央は木曜日のみ開館時間が10:00～20:00</t>
  </si>
  <si>
    <t>*3 １０時００分</t>
  </si>
  <si>
    <t>*2  １０時００分</t>
  </si>
  <si>
    <t>*1・・・岡山中央は木曜日のみ11:00～19:00　*2・・・幸町は土日のみ10:00～18:00</t>
  </si>
  <si>
    <t>学校・保育園・幼稚園</t>
  </si>
  <si>
    <t>岡山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</si>
</sst>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\(###&quot;・&quot;##&quot;/日&quot;\)"/>
    <numFmt numFmtId="178" formatCode="\(###&quot;・&quot;##&quot;日毎&quot;\)"/>
    <numFmt numFmtId="179" formatCode="h:mm&quot;-&quot;h:mm"/>
    <numFmt numFmtId="180" formatCode="##&quot;:&quot;##&quot;-&quot;##&quot;:&quot;##"/>
    <numFmt numFmtId="181" formatCode="\(##0\)"/>
    <numFmt numFmtId="182" formatCode="#####.##"/>
    <numFmt numFmtId="183" formatCode="#####.###"/>
    <numFmt numFmtId="184" formatCode="#####.#"/>
    <numFmt numFmtId="185" formatCode="#####.##00"/>
    <numFmt numFmtId="186" formatCode="0.0"/>
    <numFmt numFmtId="187" formatCode="0.00_);[Red]\(0.00\)"/>
    <numFmt numFmtId="188" formatCode="0.000"/>
    <numFmt numFmtId="189" formatCode="&quot;〒&quot;###&quot;-&quot;####"/>
    <numFmt numFmtId="190" formatCode="&quot;( &quot;##&quot; )&quot;"/>
    <numFmt numFmtId="191" formatCode="&quot;( &quot;###,###&quot; )&quot;"/>
    <numFmt numFmtId="192" formatCode="&quot;( &quot;###,##0&quot; )&quot;"/>
    <numFmt numFmtId="193" formatCode="\(##0.0\)"/>
    <numFmt numFmtId="194" formatCode="0.0%"/>
    <numFmt numFmtId="195" formatCode="0.0000"/>
    <numFmt numFmtId="196" formatCode="#,##0.0;[Red]\-#,##0.0"/>
    <numFmt numFmtId="197" formatCode="0.0_);[Red]\(0.0\)"/>
    <numFmt numFmtId="198" formatCode="#,##0.000;[Red]\-#,##0.000"/>
    <numFmt numFmtId="199" formatCode="#,##0.0000;[Red]\-#,##0.0000"/>
    <numFmt numFmtId="200" formatCode="#,##0.00_ ;[Red]\-#,##0.00\ "/>
    <numFmt numFmtId="201" formatCode="&quot;( &quot;##.#&quot; )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_ ;[Red]\-#,##0\ "/>
    <numFmt numFmtId="206" formatCode="#,##0_ "/>
    <numFmt numFmtId="207" formatCode="0.0_ "/>
    <numFmt numFmtId="208" formatCode="0_);[Red]\(0\)"/>
    <numFmt numFmtId="209" formatCode="[&lt;=999]000;[&lt;=9999]000\-00;000\-0000"/>
    <numFmt numFmtId="210" formatCode="#,##0_);[Red]\(#,##0\)"/>
    <numFmt numFmtId="211" formatCode="#,##0.00_);[Red]\(#,##0.00\)"/>
    <numFmt numFmtId="212" formatCode="#,##0.00_ "/>
    <numFmt numFmtId="213" formatCode="0_ "/>
    <numFmt numFmtId="214" formatCode="#,##0.000_ "/>
    <numFmt numFmtId="215" formatCode="#,##0.0_ "/>
    <numFmt numFmtId="216" formatCode="#,##0.0"/>
    <numFmt numFmtId="217" formatCode="#,##0_);\(#,##0\)"/>
    <numFmt numFmtId="218" formatCode="#,##0.0_);[Red]\(#,##0.0\)"/>
    <numFmt numFmtId="219" formatCode="#,##0.0_ ;[Red]\-#,##0.0\ "/>
    <numFmt numFmtId="220" formatCode="0.000_);[Red]\(0.00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b/>
      <i/>
      <sz val="10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color indexed="53"/>
      <name val="ＭＳ Ｐゴシック"/>
      <family val="3"/>
    </font>
    <font>
      <b/>
      <sz val="9"/>
      <color indexed="53"/>
      <name val="ＭＳ Ｐゴシック"/>
      <family val="3"/>
    </font>
    <font>
      <b/>
      <sz val="9"/>
      <color indexed="19"/>
      <name val="ＭＳ Ｐゴシック"/>
      <family val="3"/>
    </font>
    <font>
      <sz val="9"/>
      <color indexed="1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3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 diagonalDown="1">
      <left style="thin"/>
      <right style="thin"/>
      <top style="medium"/>
      <bottom style="dotted"/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 style="dotted"/>
      <bottom style="dotted"/>
      <diagonal style="thin"/>
    </border>
    <border diagonalDown="1">
      <left style="thin"/>
      <right style="thin"/>
      <top>
        <color indexed="63"/>
      </top>
      <bottom style="dotted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 style="dotted"/>
      <bottom style="dotted"/>
      <diagonal style="thin"/>
    </border>
    <border diagonalDown="1">
      <left style="thin"/>
      <right style="medium"/>
      <top>
        <color indexed="63"/>
      </top>
      <bottom style="dotted"/>
      <diagonal style="thin"/>
    </border>
    <border diagonalDown="1">
      <left style="thin"/>
      <right style="medium"/>
      <top style="medium"/>
      <bottom style="dotted"/>
      <diagonal style="thin"/>
    </border>
    <border diagonalDown="1">
      <left style="thin"/>
      <right style="medium"/>
      <top>
        <color indexed="63"/>
      </top>
      <bottom style="double"/>
      <diagonal style="thin"/>
    </border>
    <border>
      <left style="thin"/>
      <right>
        <color indexed="63"/>
      </right>
      <top style="medium"/>
      <bottom style="thin"/>
    </border>
    <border diagonalDown="1">
      <left style="thin"/>
      <right style="medium"/>
      <top style="double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double"/>
      <bottom style="medium"/>
      <diagonal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dotted"/>
      <bottom style="double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dotted"/>
      <bottom style="medium"/>
    </border>
    <border>
      <left style="medium"/>
      <right style="medium"/>
      <top style="thin"/>
      <bottom style="thin"/>
    </border>
    <border diagonalDown="1">
      <left style="thin"/>
      <right style="thin"/>
      <top style="dotted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 style="medium"/>
      <right style="thin"/>
      <top style="dotted"/>
      <bottom style="thin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uble"/>
      <bottom style="thin"/>
    </border>
    <border diagonalDown="1">
      <left>
        <color indexed="63"/>
      </left>
      <right style="medium"/>
      <top style="double"/>
      <bottom style="thin"/>
      <diagonal style="thin"/>
    </border>
    <border>
      <left style="medium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89" fontId="7" fillId="33" borderId="17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9" fontId="7" fillId="33" borderId="2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89" fontId="7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9" fontId="7" fillId="0" borderId="2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89" fontId="7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9" fontId="7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89" fontId="7" fillId="33" borderId="28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9" fontId="7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9" fontId="7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9" fontId="7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3" fontId="0" fillId="0" borderId="0" xfId="0" applyNumberFormat="1" applyFill="1" applyAlignment="1">
      <alignment/>
    </xf>
    <xf numFmtId="38" fontId="6" fillId="0" borderId="35" xfId="49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right" vertical="center"/>
    </xf>
    <xf numFmtId="38" fontId="4" fillId="33" borderId="13" xfId="49" applyFont="1" applyFill="1" applyBorder="1" applyAlignment="1">
      <alignment vertical="center"/>
    </xf>
    <xf numFmtId="38" fontId="4" fillId="33" borderId="13" xfId="49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38" fontId="4" fillId="0" borderId="39" xfId="49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38" fontId="4" fillId="33" borderId="37" xfId="49" applyFont="1" applyFill="1" applyBorder="1" applyAlignment="1">
      <alignment vertical="center"/>
    </xf>
    <xf numFmtId="38" fontId="4" fillId="33" borderId="37" xfId="49" applyFont="1" applyFill="1" applyBorder="1" applyAlignment="1">
      <alignment horizontal="right" vertical="center"/>
    </xf>
    <xf numFmtId="38" fontId="4" fillId="33" borderId="38" xfId="49" applyFont="1" applyFill="1" applyBorder="1" applyAlignment="1">
      <alignment horizontal="right" vertical="center"/>
    </xf>
    <xf numFmtId="38" fontId="4" fillId="33" borderId="39" xfId="49" applyFont="1" applyFill="1" applyBorder="1" applyAlignment="1">
      <alignment horizontal="right" vertical="center"/>
    </xf>
    <xf numFmtId="38" fontId="4" fillId="33" borderId="40" xfId="49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33" borderId="40" xfId="49" applyFont="1" applyFill="1" applyBorder="1" applyAlignment="1">
      <alignment horizontal="center" vertical="center"/>
    </xf>
    <xf numFmtId="40" fontId="4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38" fontId="4" fillId="0" borderId="0" xfId="49" applyFont="1" applyFill="1" applyAlignment="1">
      <alignment/>
    </xf>
    <xf numFmtId="38" fontId="7" fillId="0" borderId="42" xfId="49" applyFont="1" applyFill="1" applyBorder="1" applyAlignment="1">
      <alignment horizontal="center" vertical="center" wrapText="1"/>
    </xf>
    <xf numFmtId="38" fontId="7" fillId="0" borderId="42" xfId="49" applyFont="1" applyFill="1" applyBorder="1" applyAlignment="1">
      <alignment horizontal="center" vertical="center" wrapText="1" shrinkToFit="1"/>
    </xf>
    <xf numFmtId="38" fontId="7" fillId="0" borderId="43" xfId="49" applyFont="1" applyFill="1" applyBorder="1" applyAlignment="1">
      <alignment horizontal="center" vertical="center" wrapText="1" shrinkToFit="1"/>
    </xf>
    <xf numFmtId="205" fontId="4" fillId="0" borderId="13" xfId="49" applyNumberFormat="1" applyFont="1" applyFill="1" applyBorder="1" applyAlignment="1">
      <alignment horizontal="right" vertical="center"/>
    </xf>
    <xf numFmtId="205" fontId="4" fillId="0" borderId="15" xfId="49" applyNumberFormat="1" applyFont="1" applyFill="1" applyBorder="1" applyAlignment="1">
      <alignment horizontal="right" vertical="center"/>
    </xf>
    <xf numFmtId="205" fontId="4" fillId="0" borderId="37" xfId="49" applyNumberFormat="1" applyFont="1" applyFill="1" applyBorder="1" applyAlignment="1">
      <alignment horizontal="right" vertical="center"/>
    </xf>
    <xf numFmtId="205" fontId="4" fillId="0" borderId="40" xfId="49" applyNumberFormat="1" applyFont="1" applyFill="1" applyBorder="1" applyAlignment="1">
      <alignment horizontal="right" vertical="center"/>
    </xf>
    <xf numFmtId="205" fontId="4" fillId="33" borderId="37" xfId="49" applyNumberFormat="1" applyFont="1" applyFill="1" applyBorder="1" applyAlignment="1">
      <alignment horizontal="right" vertical="center"/>
    </xf>
    <xf numFmtId="205" fontId="4" fillId="33" borderId="40" xfId="49" applyNumberFormat="1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center" vertical="center"/>
    </xf>
    <xf numFmtId="38" fontId="6" fillId="0" borderId="0" xfId="49" applyFont="1" applyFill="1" applyAlignment="1">
      <alignment/>
    </xf>
    <xf numFmtId="0" fontId="6" fillId="33" borderId="3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right" vertical="center"/>
    </xf>
    <xf numFmtId="38" fontId="4" fillId="33" borderId="33" xfId="49" applyFont="1" applyFill="1" applyBorder="1" applyAlignment="1">
      <alignment horizontal="center" vertical="center"/>
    </xf>
    <xf numFmtId="38" fontId="4" fillId="0" borderId="33" xfId="49" applyFont="1" applyFill="1" applyBorder="1" applyAlignment="1">
      <alignment horizontal="center" vertical="center"/>
    </xf>
    <xf numFmtId="38" fontId="4" fillId="33" borderId="33" xfId="49" applyFont="1" applyFill="1" applyBorder="1" applyAlignment="1">
      <alignment horizontal="right" vertical="center"/>
    </xf>
    <xf numFmtId="38" fontId="4" fillId="33" borderId="34" xfId="49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center" vertical="center" wrapText="1"/>
    </xf>
    <xf numFmtId="210" fontId="4" fillId="0" borderId="37" xfId="49" applyNumberFormat="1" applyFont="1" applyFill="1" applyBorder="1" applyAlignment="1">
      <alignment horizontal="right" vertical="center"/>
    </xf>
    <xf numFmtId="210" fontId="4" fillId="0" borderId="4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210" fontId="4" fillId="0" borderId="34" xfId="49" applyNumberFormat="1" applyFont="1" applyFill="1" applyBorder="1" applyAlignment="1">
      <alignment horizontal="right" vertical="center"/>
    </xf>
    <xf numFmtId="210" fontId="4" fillId="33" borderId="37" xfId="49" applyNumberFormat="1" applyFont="1" applyFill="1" applyBorder="1" applyAlignment="1">
      <alignment horizontal="right" vertical="center"/>
    </xf>
    <xf numFmtId="210" fontId="4" fillId="33" borderId="40" xfId="0" applyNumberFormat="1" applyFont="1" applyFill="1" applyBorder="1" applyAlignment="1">
      <alignment horizontal="right" vertical="center"/>
    </xf>
    <xf numFmtId="210" fontId="4" fillId="0" borderId="45" xfId="49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210" fontId="4" fillId="0" borderId="16" xfId="49" applyNumberFormat="1" applyFont="1" applyFill="1" applyBorder="1" applyAlignment="1">
      <alignment horizontal="right" vertical="center"/>
    </xf>
    <xf numFmtId="210" fontId="4" fillId="0" borderId="18" xfId="0" applyNumberFormat="1" applyFont="1" applyFill="1" applyBorder="1" applyAlignment="1">
      <alignment horizontal="right" vertical="center"/>
    </xf>
    <xf numFmtId="210" fontId="4" fillId="0" borderId="46" xfId="49" applyNumberFormat="1" applyFont="1" applyFill="1" applyBorder="1" applyAlignment="1">
      <alignment horizontal="right" vertical="center"/>
    </xf>
    <xf numFmtId="210" fontId="4" fillId="0" borderId="47" xfId="0" applyNumberFormat="1" applyFont="1" applyFill="1" applyBorder="1" applyAlignment="1">
      <alignment horizontal="right" vertical="center"/>
    </xf>
    <xf numFmtId="210" fontId="4" fillId="0" borderId="33" xfId="49" applyNumberFormat="1" applyFont="1" applyFill="1" applyBorder="1" applyAlignment="1">
      <alignment horizontal="right" vertical="center"/>
    </xf>
    <xf numFmtId="210" fontId="4" fillId="33" borderId="33" xfId="49" applyNumberFormat="1" applyFont="1" applyFill="1" applyBorder="1" applyAlignment="1">
      <alignment horizontal="right" vertical="center"/>
    </xf>
    <xf numFmtId="210" fontId="4" fillId="0" borderId="48" xfId="0" applyNumberFormat="1" applyFont="1" applyFill="1" applyBorder="1" applyAlignment="1">
      <alignment horizontal="right" vertical="center"/>
    </xf>
    <xf numFmtId="210" fontId="0" fillId="0" borderId="0" xfId="0" applyNumberFormat="1" applyFill="1" applyAlignment="1">
      <alignment/>
    </xf>
    <xf numFmtId="191" fontId="6" fillId="0" borderId="0" xfId="49" applyNumberFormat="1" applyFont="1" applyFill="1" applyAlignment="1">
      <alignment/>
    </xf>
    <xf numFmtId="192" fontId="6" fillId="0" borderId="0" xfId="49" applyNumberFormat="1" applyFont="1" applyFill="1" applyAlignment="1">
      <alignment/>
    </xf>
    <xf numFmtId="38" fontId="0" fillId="34" borderId="0" xfId="49" applyFont="1" applyFill="1" applyAlignment="1">
      <alignment/>
    </xf>
    <xf numFmtId="194" fontId="6" fillId="0" borderId="35" xfId="42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94" fontId="4" fillId="0" borderId="37" xfId="42" applyNumberFormat="1" applyFont="1" applyFill="1" applyBorder="1" applyAlignment="1">
      <alignment vertical="center"/>
    </xf>
    <xf numFmtId="197" fontId="4" fillId="0" borderId="37" xfId="0" applyNumberFormat="1" applyFont="1" applyFill="1" applyBorder="1" applyAlignment="1">
      <alignment vertical="center"/>
    </xf>
    <xf numFmtId="218" fontId="4" fillId="0" borderId="37" xfId="0" applyNumberFormat="1" applyFont="1" applyFill="1" applyBorder="1" applyAlignment="1">
      <alignment vertical="center"/>
    </xf>
    <xf numFmtId="186" fontId="4" fillId="0" borderId="37" xfId="0" applyNumberFormat="1" applyFont="1" applyFill="1" applyBorder="1" applyAlignment="1">
      <alignment vertical="center"/>
    </xf>
    <xf numFmtId="218" fontId="4" fillId="0" borderId="40" xfId="0" applyNumberFormat="1" applyFont="1" applyFill="1" applyBorder="1" applyAlignment="1">
      <alignment vertical="center"/>
    </xf>
    <xf numFmtId="194" fontId="4" fillId="33" borderId="33" xfId="42" applyNumberFormat="1" applyFont="1" applyFill="1" applyBorder="1" applyAlignment="1">
      <alignment vertical="center"/>
    </xf>
    <xf numFmtId="197" fontId="4" fillId="33" borderId="33" xfId="0" applyNumberFormat="1" applyFont="1" applyFill="1" applyBorder="1" applyAlignment="1">
      <alignment vertical="center"/>
    </xf>
    <xf numFmtId="218" fontId="4" fillId="33" borderId="33" xfId="0" applyNumberFormat="1" applyFont="1" applyFill="1" applyBorder="1" applyAlignment="1">
      <alignment vertical="center"/>
    </xf>
    <xf numFmtId="186" fontId="4" fillId="33" borderId="33" xfId="0" applyNumberFormat="1" applyFont="1" applyFill="1" applyBorder="1" applyAlignment="1">
      <alignment vertical="center"/>
    </xf>
    <xf numFmtId="186" fontId="4" fillId="33" borderId="34" xfId="0" applyNumberFormat="1" applyFont="1" applyFill="1" applyBorder="1" applyAlignment="1">
      <alignment vertical="center"/>
    </xf>
    <xf numFmtId="194" fontId="4" fillId="0" borderId="33" xfId="42" applyNumberFormat="1" applyFont="1" applyFill="1" applyBorder="1" applyAlignment="1">
      <alignment vertical="center"/>
    </xf>
    <xf numFmtId="197" fontId="4" fillId="0" borderId="33" xfId="0" applyNumberFormat="1" applyFont="1" applyFill="1" applyBorder="1" applyAlignment="1">
      <alignment vertical="center"/>
    </xf>
    <xf numFmtId="218" fontId="4" fillId="0" borderId="33" xfId="0" applyNumberFormat="1" applyFont="1" applyFill="1" applyBorder="1" applyAlignment="1">
      <alignment vertical="center"/>
    </xf>
    <xf numFmtId="186" fontId="4" fillId="0" borderId="33" xfId="0" applyNumberFormat="1" applyFont="1" applyFill="1" applyBorder="1" applyAlignment="1">
      <alignment vertical="center"/>
    </xf>
    <xf numFmtId="186" fontId="4" fillId="0" borderId="34" xfId="0" applyNumberFormat="1" applyFont="1" applyFill="1" applyBorder="1" applyAlignment="1">
      <alignment vertical="center"/>
    </xf>
    <xf numFmtId="186" fontId="4" fillId="0" borderId="40" xfId="0" applyNumberFormat="1" applyFont="1" applyFill="1" applyBorder="1" applyAlignment="1">
      <alignment vertical="center"/>
    </xf>
    <xf numFmtId="194" fontId="4" fillId="33" borderId="37" xfId="42" applyNumberFormat="1" applyFont="1" applyFill="1" applyBorder="1" applyAlignment="1">
      <alignment vertical="center"/>
    </xf>
    <xf numFmtId="197" fontId="4" fillId="33" borderId="37" xfId="0" applyNumberFormat="1" applyFont="1" applyFill="1" applyBorder="1" applyAlignment="1">
      <alignment vertical="center"/>
    </xf>
    <xf numFmtId="218" fontId="4" fillId="33" borderId="37" xfId="0" applyNumberFormat="1" applyFont="1" applyFill="1" applyBorder="1" applyAlignment="1">
      <alignment vertical="center"/>
    </xf>
    <xf numFmtId="186" fontId="4" fillId="33" borderId="37" xfId="0" applyNumberFormat="1" applyFont="1" applyFill="1" applyBorder="1" applyAlignment="1">
      <alignment vertical="center"/>
    </xf>
    <xf numFmtId="186" fontId="4" fillId="33" borderId="40" xfId="0" applyNumberFormat="1" applyFont="1" applyFill="1" applyBorder="1" applyAlignment="1">
      <alignment vertical="center"/>
    </xf>
    <xf numFmtId="186" fontId="4" fillId="33" borderId="40" xfId="0" applyNumberFormat="1" applyFont="1" applyFill="1" applyBorder="1" applyAlignment="1">
      <alignment horizontal="right" vertical="center"/>
    </xf>
    <xf numFmtId="186" fontId="4" fillId="33" borderId="34" xfId="0" applyNumberFormat="1" applyFont="1" applyFill="1" applyBorder="1" applyAlignment="1">
      <alignment horizontal="right" vertical="center"/>
    </xf>
    <xf numFmtId="186" fontId="4" fillId="0" borderId="34" xfId="0" applyNumberFormat="1" applyFont="1" applyFill="1" applyBorder="1" applyAlignment="1">
      <alignment horizontal="right" vertical="center"/>
    </xf>
    <xf numFmtId="194" fontId="4" fillId="33" borderId="37" xfId="42" applyNumberFormat="1" applyFont="1" applyFill="1" applyBorder="1" applyAlignment="1">
      <alignment horizontal="center" vertical="center"/>
    </xf>
    <xf numFmtId="197" fontId="4" fillId="33" borderId="37" xfId="0" applyNumberFormat="1" applyFont="1" applyFill="1" applyBorder="1" applyAlignment="1">
      <alignment horizontal="center" vertical="center"/>
    </xf>
    <xf numFmtId="218" fontId="4" fillId="33" borderId="37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/>
    </xf>
    <xf numFmtId="2" fontId="4" fillId="33" borderId="40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4" fontId="4" fillId="0" borderId="37" xfId="42" applyNumberFormat="1" applyFont="1" applyFill="1" applyBorder="1" applyAlignment="1">
      <alignment horizontal="center" vertical="center"/>
    </xf>
    <xf numFmtId="197" fontId="4" fillId="0" borderId="37" xfId="0" applyNumberFormat="1" applyFont="1" applyFill="1" applyBorder="1" applyAlignment="1">
      <alignment horizontal="center" vertical="center"/>
    </xf>
    <xf numFmtId="218" fontId="4" fillId="0" borderId="37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94" fontId="0" fillId="0" borderId="0" xfId="42" applyNumberFormat="1" applyFont="1" applyFill="1" applyAlignment="1">
      <alignment/>
    </xf>
    <xf numFmtId="194" fontId="0" fillId="34" borderId="0" xfId="42" applyNumberFormat="1" applyFont="1" applyFill="1" applyAlignment="1">
      <alignment/>
    </xf>
    <xf numFmtId="0" fontId="0" fillId="0" borderId="0" xfId="0" applyAlignment="1">
      <alignment vertical="center"/>
    </xf>
    <xf numFmtId="194" fontId="6" fillId="0" borderId="31" xfId="42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194" fontId="6" fillId="0" borderId="13" xfId="42" applyNumberFormat="1" applyFont="1" applyFill="1" applyBorder="1" applyAlignment="1">
      <alignment horizontal="center" vertical="center" wrapText="1"/>
    </xf>
    <xf numFmtId="194" fontId="0" fillId="0" borderId="35" xfId="0" applyNumberForma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197" fontId="0" fillId="0" borderId="35" xfId="0" applyNumberFormat="1" applyFill="1" applyBorder="1" applyAlignment="1">
      <alignment vertical="center"/>
    </xf>
    <xf numFmtId="215" fontId="0" fillId="0" borderId="35" xfId="0" applyNumberFormat="1" applyFill="1" applyBorder="1" applyAlignment="1">
      <alignment vertical="center"/>
    </xf>
    <xf numFmtId="216" fontId="0" fillId="0" borderId="35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36" xfId="0" applyFont="1" applyFill="1" applyBorder="1" applyAlignment="1">
      <alignment horizontal="center" vertical="center" wrapText="1"/>
    </xf>
    <xf numFmtId="194" fontId="11" fillId="0" borderId="40" xfId="42" applyNumberFormat="1" applyFont="1" applyFill="1" applyBorder="1" applyAlignment="1">
      <alignment horizontal="center" vertical="center" wrapText="1"/>
    </xf>
    <xf numFmtId="207" fontId="11" fillId="0" borderId="40" xfId="49" applyNumberFormat="1" applyFont="1" applyFill="1" applyBorder="1" applyAlignment="1">
      <alignment horizontal="center" vertical="center" wrapText="1"/>
    </xf>
    <xf numFmtId="215" fontId="12" fillId="0" borderId="40" xfId="49" applyNumberFormat="1" applyFont="1" applyFill="1" applyBorder="1" applyAlignment="1">
      <alignment horizontal="center" vertical="center" wrapText="1"/>
    </xf>
    <xf numFmtId="219" fontId="11" fillId="0" borderId="40" xfId="49" applyNumberFormat="1" applyFont="1" applyFill="1" applyBorder="1" applyAlignment="1">
      <alignment horizontal="center" vertical="center" wrapText="1"/>
    </xf>
    <xf numFmtId="216" fontId="11" fillId="0" borderId="40" xfId="49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194" fontId="0" fillId="0" borderId="29" xfId="0" applyNumberFormat="1" applyFill="1" applyBorder="1" applyAlignment="1">
      <alignment vertical="center"/>
    </xf>
    <xf numFmtId="197" fontId="0" fillId="0" borderId="29" xfId="0" applyNumberFormat="1" applyFill="1" applyBorder="1" applyAlignment="1">
      <alignment vertical="center"/>
    </xf>
    <xf numFmtId="215" fontId="0" fillId="0" borderId="29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8" fontId="0" fillId="0" borderId="29" xfId="0" applyNumberFormat="1" applyFill="1" applyBorder="1" applyAlignment="1">
      <alignment vertical="center"/>
    </xf>
    <xf numFmtId="216" fontId="0" fillId="0" borderId="29" xfId="0" applyNumberFormat="1" applyFill="1" applyBorder="1" applyAlignment="1">
      <alignment vertical="center"/>
    </xf>
    <xf numFmtId="194" fontId="0" fillId="0" borderId="13" xfId="0" applyNumberFormat="1" applyFill="1" applyBorder="1" applyAlignment="1">
      <alignment vertical="center"/>
    </xf>
    <xf numFmtId="197" fontId="0" fillId="0" borderId="13" xfId="0" applyNumberFormat="1" applyFill="1" applyBorder="1" applyAlignment="1">
      <alignment vertical="center"/>
    </xf>
    <xf numFmtId="215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216" fontId="0" fillId="0" borderId="13" xfId="0" applyNumberFormat="1" applyFill="1" applyBorder="1" applyAlignment="1">
      <alignment vertical="center"/>
    </xf>
    <xf numFmtId="216" fontId="0" fillId="0" borderId="15" xfId="0" applyNumberForma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197" fontId="0" fillId="0" borderId="42" xfId="0" applyNumberFormat="1" applyFill="1" applyBorder="1" applyAlignment="1">
      <alignment vertical="center"/>
    </xf>
    <xf numFmtId="215" fontId="0" fillId="0" borderId="42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8" fontId="0" fillId="0" borderId="42" xfId="0" applyNumberFormat="1" applyFill="1" applyBorder="1" applyAlignment="1">
      <alignment vertical="center"/>
    </xf>
    <xf numFmtId="216" fontId="0" fillId="0" borderId="42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13" xfId="0" applyFill="1" applyBorder="1" applyAlignment="1">
      <alignment horizontal="right" vertical="center"/>
    </xf>
    <xf numFmtId="180" fontId="7" fillId="0" borderId="3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8" fontId="7" fillId="33" borderId="15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80" fontId="7" fillId="33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180" fontId="7" fillId="0" borderId="54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vertical="center"/>
    </xf>
    <xf numFmtId="0" fontId="6" fillId="33" borderId="52" xfId="0" applyFont="1" applyFill="1" applyBorder="1" applyAlignment="1">
      <alignment horizontal="center" vertical="center"/>
    </xf>
    <xf numFmtId="180" fontId="7" fillId="33" borderId="55" xfId="0" applyNumberFormat="1" applyFont="1" applyFill="1" applyBorder="1" applyAlignment="1">
      <alignment horizontal="center" vertical="center"/>
    </xf>
    <xf numFmtId="0" fontId="0" fillId="33" borderId="52" xfId="0" applyFill="1" applyBorder="1" applyAlignment="1">
      <alignment horizontal="right" vertical="center"/>
    </xf>
    <xf numFmtId="178" fontId="7" fillId="33" borderId="56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205" fontId="4" fillId="33" borderId="33" xfId="49" applyNumberFormat="1" applyFont="1" applyFill="1" applyBorder="1" applyAlignment="1">
      <alignment horizontal="right" vertical="center"/>
    </xf>
    <xf numFmtId="216" fontId="0" fillId="0" borderId="58" xfId="0" applyNumberFormat="1" applyFill="1" applyBorder="1" applyAlignment="1">
      <alignment vertical="center"/>
    </xf>
    <xf numFmtId="0" fontId="7" fillId="0" borderId="35" xfId="49" applyNumberFormat="1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6" fillId="0" borderId="61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0" fillId="33" borderId="29" xfId="0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89" fontId="7" fillId="33" borderId="2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0" fontId="4" fillId="33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89" fontId="7" fillId="0" borderId="6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89" fontId="7" fillId="0" borderId="65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 wrapText="1"/>
    </xf>
    <xf numFmtId="180" fontId="7" fillId="33" borderId="52" xfId="0" applyNumberFormat="1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right" vertical="center" wrapText="1"/>
    </xf>
    <xf numFmtId="38" fontId="0" fillId="33" borderId="52" xfId="0" applyNumberForma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vertical="center"/>
    </xf>
    <xf numFmtId="180" fontId="7" fillId="33" borderId="16" xfId="0" applyNumberFormat="1" applyFont="1" applyFill="1" applyBorder="1" applyAlignment="1">
      <alignment horizontal="center" vertical="center" wrapText="1"/>
    </xf>
    <xf numFmtId="180" fontId="7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center" wrapText="1"/>
    </xf>
    <xf numFmtId="178" fontId="7" fillId="33" borderId="18" xfId="0" applyNumberFormat="1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80" fontId="7" fillId="33" borderId="6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vertical="center"/>
    </xf>
    <xf numFmtId="180" fontId="7" fillId="33" borderId="68" xfId="0" applyNumberFormat="1" applyFont="1" applyFill="1" applyBorder="1" applyAlignment="1">
      <alignment horizontal="center" vertical="center"/>
    </xf>
    <xf numFmtId="180" fontId="7" fillId="33" borderId="59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right" vertical="center"/>
    </xf>
    <xf numFmtId="178" fontId="7" fillId="33" borderId="47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38" fontId="0" fillId="0" borderId="52" xfId="0" applyNumberFormat="1" applyFill="1" applyBorder="1" applyAlignment="1">
      <alignment horizontal="right" vertical="center" wrapText="1"/>
    </xf>
    <xf numFmtId="38" fontId="0" fillId="0" borderId="16" xfId="0" applyNumberFormat="1" applyFill="1" applyBorder="1" applyAlignment="1">
      <alignment horizontal="right" vertical="center" wrapText="1"/>
    </xf>
    <xf numFmtId="178" fontId="7" fillId="0" borderId="56" xfId="0" applyNumberFormat="1" applyFont="1" applyFill="1" applyBorder="1" applyAlignment="1">
      <alignment horizontal="center" vertical="center" wrapText="1"/>
    </xf>
    <xf numFmtId="180" fontId="7" fillId="0" borderId="68" xfId="0" applyNumberFormat="1" applyFont="1" applyFill="1" applyBorder="1" applyAlignment="1">
      <alignment horizontal="center" vertical="center" wrapText="1"/>
    </xf>
    <xf numFmtId="180" fontId="7" fillId="0" borderId="68" xfId="0" applyNumberFormat="1" applyFont="1" applyFill="1" applyBorder="1" applyAlignment="1">
      <alignment horizontal="center" vertical="center"/>
    </xf>
    <xf numFmtId="38" fontId="0" fillId="0" borderId="46" xfId="0" applyNumberFormat="1" applyFill="1" applyBorder="1" applyAlignment="1">
      <alignment horizontal="right" vertical="center" wrapText="1"/>
    </xf>
    <xf numFmtId="178" fontId="7" fillId="0" borderId="47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right" vertical="center" wrapText="1"/>
    </xf>
    <xf numFmtId="0" fontId="0" fillId="0" borderId="47" xfId="0" applyFill="1" applyBorder="1" applyAlignment="1">
      <alignment horizontal="center" vertical="center" wrapText="1"/>
    </xf>
    <xf numFmtId="37" fontId="4" fillId="33" borderId="55" xfId="0" applyNumberFormat="1" applyFont="1" applyFill="1" applyBorder="1" applyAlignment="1" applyProtection="1">
      <alignment vertical="center"/>
      <protection/>
    </xf>
    <xf numFmtId="38" fontId="0" fillId="33" borderId="52" xfId="0" applyNumberFormat="1" applyFill="1" applyBorder="1" applyAlignment="1">
      <alignment horizontal="right" vertical="center"/>
    </xf>
    <xf numFmtId="180" fontId="7" fillId="0" borderId="5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right" vertical="center"/>
    </xf>
    <xf numFmtId="0" fontId="7" fillId="33" borderId="69" xfId="0" applyFont="1" applyFill="1" applyBorder="1" applyAlignment="1">
      <alignment vertical="center" wrapText="1"/>
    </xf>
    <xf numFmtId="180" fontId="7" fillId="33" borderId="23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right" vertical="center"/>
    </xf>
    <xf numFmtId="0" fontId="0" fillId="33" borderId="23" xfId="0" applyNumberFormat="1" applyFont="1" applyFill="1" applyBorder="1" applyAlignment="1">
      <alignment horizontal="right" vertical="center"/>
    </xf>
    <xf numFmtId="0" fontId="7" fillId="33" borderId="70" xfId="0" applyFont="1" applyFill="1" applyBorder="1" applyAlignment="1">
      <alignment vertical="center"/>
    </xf>
    <xf numFmtId="0" fontId="7" fillId="33" borderId="71" xfId="0" applyFont="1" applyFill="1" applyBorder="1" applyAlignment="1">
      <alignment horizontal="center" vertical="center" wrapText="1"/>
    </xf>
    <xf numFmtId="38" fontId="0" fillId="33" borderId="46" xfId="0" applyNumberFormat="1" applyFill="1" applyBorder="1" applyAlignment="1">
      <alignment horizontal="right" vertical="center"/>
    </xf>
    <xf numFmtId="180" fontId="7" fillId="0" borderId="6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center" vertical="center"/>
    </xf>
    <xf numFmtId="178" fontId="7" fillId="0" borderId="4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vertical="center" wrapText="1"/>
    </xf>
    <xf numFmtId="180" fontId="7" fillId="0" borderId="23" xfId="0" applyNumberFormat="1" applyFont="1" applyFill="1" applyBorder="1" applyAlignment="1">
      <alignment horizontal="center" vertical="center"/>
    </xf>
    <xf numFmtId="38" fontId="0" fillId="0" borderId="23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center" vertical="center"/>
    </xf>
    <xf numFmtId="38" fontId="7" fillId="0" borderId="66" xfId="0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 horizontal="right" vertical="center"/>
    </xf>
    <xf numFmtId="38" fontId="7" fillId="0" borderId="59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178" fontId="7" fillId="33" borderId="11" xfId="0" applyNumberFormat="1" applyFont="1" applyFill="1" applyBorder="1" applyAlignment="1">
      <alignment horizontal="center" vertical="center"/>
    </xf>
    <xf numFmtId="38" fontId="7" fillId="0" borderId="69" xfId="0" applyNumberFormat="1" applyFont="1" applyFill="1" applyBorder="1" applyAlignment="1">
      <alignment vertical="center"/>
    </xf>
    <xf numFmtId="180" fontId="7" fillId="0" borderId="69" xfId="0" applyNumberFormat="1" applyFont="1" applyFill="1" applyBorder="1" applyAlignment="1">
      <alignment horizontal="center" vertical="center"/>
    </xf>
    <xf numFmtId="38" fontId="7" fillId="0" borderId="66" xfId="0" applyNumberFormat="1" applyFont="1" applyFill="1" applyBorder="1" applyAlignment="1">
      <alignment vertical="center" shrinkToFit="1"/>
    </xf>
    <xf numFmtId="38" fontId="7" fillId="33" borderId="59" xfId="0" applyNumberFormat="1" applyFont="1" applyFill="1" applyBorder="1" applyAlignment="1">
      <alignment vertical="center"/>
    </xf>
    <xf numFmtId="38" fontId="0" fillId="0" borderId="46" xfId="0" applyNumberFormat="1" applyFill="1" applyBorder="1" applyAlignment="1">
      <alignment horizontal="right" vertical="center"/>
    </xf>
    <xf numFmtId="0" fontId="7" fillId="0" borderId="6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right" vertical="center" wrapText="1"/>
    </xf>
    <xf numFmtId="178" fontId="7" fillId="33" borderId="24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213" fontId="7" fillId="33" borderId="69" xfId="0" applyNumberFormat="1" applyFont="1" applyFill="1" applyBorder="1" applyAlignment="1">
      <alignment vertical="center"/>
    </xf>
    <xf numFmtId="180" fontId="7" fillId="33" borderId="23" xfId="0" applyNumberFormat="1" applyFont="1" applyFill="1" applyBorder="1" applyAlignment="1">
      <alignment horizontal="center" vertical="center" wrapText="1"/>
    </xf>
    <xf numFmtId="178" fontId="7" fillId="33" borderId="56" xfId="0" applyNumberFormat="1" applyFont="1" applyFill="1" applyBorder="1" applyAlignment="1">
      <alignment horizontal="center" vertical="center" wrapText="1"/>
    </xf>
    <xf numFmtId="38" fontId="7" fillId="0" borderId="5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right" vertical="center" wrapText="1"/>
    </xf>
    <xf numFmtId="178" fontId="7" fillId="33" borderId="15" xfId="0" applyNumberFormat="1" applyFont="1" applyFill="1" applyBorder="1" applyAlignment="1">
      <alignment horizontal="center" vertical="center" wrapText="1"/>
    </xf>
    <xf numFmtId="178" fontId="7" fillId="0" borderId="72" xfId="0" applyNumberFormat="1" applyFont="1" applyFill="1" applyBorder="1" applyAlignment="1">
      <alignment horizontal="center" vertical="center"/>
    </xf>
    <xf numFmtId="180" fontId="7" fillId="33" borderId="51" xfId="0" applyNumberFormat="1" applyFont="1" applyFill="1" applyBorder="1" applyAlignment="1">
      <alignment horizontal="center" vertical="center"/>
    </xf>
    <xf numFmtId="37" fontId="4" fillId="33" borderId="51" xfId="0" applyNumberFormat="1" applyFont="1" applyFill="1" applyBorder="1" applyAlignment="1" applyProtection="1">
      <alignment vertical="center"/>
      <protection/>
    </xf>
    <xf numFmtId="38" fontId="0" fillId="33" borderId="13" xfId="0" applyNumberFormat="1" applyFill="1" applyBorder="1" applyAlignment="1">
      <alignment horizontal="right" vertical="center"/>
    </xf>
    <xf numFmtId="0" fontId="0" fillId="33" borderId="13" xfId="0" applyNumberFormat="1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vertical="center" wrapText="1"/>
    </xf>
    <xf numFmtId="180" fontId="7" fillId="0" borderId="73" xfId="0" applyNumberFormat="1" applyFont="1" applyFill="1" applyBorder="1" applyAlignment="1">
      <alignment horizontal="center" vertical="center"/>
    </xf>
    <xf numFmtId="178" fontId="7" fillId="0" borderId="74" xfId="0" applyNumberFormat="1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/>
    </xf>
    <xf numFmtId="180" fontId="7" fillId="33" borderId="69" xfId="0" applyNumberFormat="1" applyFont="1" applyFill="1" applyBorder="1" applyAlignment="1">
      <alignment horizontal="center" vertical="center"/>
    </xf>
    <xf numFmtId="178" fontId="7" fillId="33" borderId="24" xfId="0" applyNumberFormat="1" applyFont="1" applyFill="1" applyBorder="1" applyAlignment="1">
      <alignment horizontal="center" vertical="center"/>
    </xf>
    <xf numFmtId="38" fontId="7" fillId="33" borderId="55" xfId="0" applyNumberFormat="1" applyFont="1" applyFill="1" applyBorder="1" applyAlignment="1">
      <alignment vertical="center"/>
    </xf>
    <xf numFmtId="38" fontId="7" fillId="33" borderId="51" xfId="0" applyNumberFormat="1" applyFont="1" applyFill="1" applyBorder="1" applyAlignment="1">
      <alignment vertical="center"/>
    </xf>
    <xf numFmtId="180" fontId="7" fillId="0" borderId="51" xfId="0" applyNumberFormat="1" applyFont="1" applyFill="1" applyBorder="1" applyAlignment="1">
      <alignment horizontal="center" vertical="center"/>
    </xf>
    <xf numFmtId="37" fontId="4" fillId="0" borderId="51" xfId="0" applyNumberFormat="1" applyFont="1" applyBorder="1" applyAlignment="1" applyProtection="1">
      <alignment vertical="center"/>
      <protection/>
    </xf>
    <xf numFmtId="0" fontId="7" fillId="0" borderId="75" xfId="0" applyFont="1" applyFill="1" applyBorder="1" applyAlignment="1">
      <alignment vertical="center"/>
    </xf>
    <xf numFmtId="180" fontId="7" fillId="0" borderId="76" xfId="0" applyNumberFormat="1" applyFont="1" applyFill="1" applyBorder="1" applyAlignment="1">
      <alignment horizontal="center" vertical="center"/>
    </xf>
    <xf numFmtId="0" fontId="0" fillId="0" borderId="76" xfId="0" applyFill="1" applyBorder="1" applyAlignment="1">
      <alignment horizontal="right" vertical="center"/>
    </xf>
    <xf numFmtId="0" fontId="6" fillId="33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38" fontId="7" fillId="33" borderId="77" xfId="0" applyNumberFormat="1" applyFont="1" applyFill="1" applyBorder="1" applyAlignment="1">
      <alignment vertical="center"/>
    </xf>
    <xf numFmtId="178" fontId="7" fillId="0" borderId="62" xfId="0" applyNumberFormat="1" applyFont="1" applyFill="1" applyBorder="1" applyAlignment="1">
      <alignment horizontal="center" vertical="center"/>
    </xf>
    <xf numFmtId="178" fontId="7" fillId="33" borderId="72" xfId="0" applyNumberFormat="1" applyFont="1" applyFill="1" applyBorder="1" applyAlignment="1">
      <alignment horizontal="center" vertical="center"/>
    </xf>
    <xf numFmtId="38" fontId="0" fillId="33" borderId="56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197" fontId="7" fillId="0" borderId="4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/>
    </xf>
    <xf numFmtId="197" fontId="4" fillId="0" borderId="29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4" fontId="6" fillId="33" borderId="35" xfId="0" applyNumberFormat="1" applyFont="1" applyFill="1" applyBorder="1" applyAlignment="1">
      <alignment vertical="center"/>
    </xf>
    <xf numFmtId="38" fontId="6" fillId="33" borderId="35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horizontal="right" vertical="center"/>
    </xf>
    <xf numFmtId="197" fontId="4" fillId="33" borderId="35" xfId="0" applyNumberFormat="1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vertical="center" shrinkToFit="1"/>
    </xf>
    <xf numFmtId="0" fontId="6" fillId="33" borderId="58" xfId="0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197" fontId="4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right" vertical="center"/>
    </xf>
    <xf numFmtId="197" fontId="4" fillId="33" borderId="16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horizontal="right" vertical="center"/>
    </xf>
    <xf numFmtId="4" fontId="6" fillId="33" borderId="23" xfId="0" applyNumberFormat="1" applyFont="1" applyFill="1" applyBorder="1" applyAlignment="1">
      <alignment vertical="center"/>
    </xf>
    <xf numFmtId="0" fontId="6" fillId="33" borderId="23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right" vertical="center"/>
    </xf>
    <xf numFmtId="197" fontId="4" fillId="33" borderId="2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horizontal="right" vertical="center"/>
    </xf>
    <xf numFmtId="38" fontId="6" fillId="33" borderId="23" xfId="0" applyNumberFormat="1" applyFont="1" applyFill="1" applyBorder="1" applyAlignment="1">
      <alignment horizontal="center" vertical="center"/>
    </xf>
    <xf numFmtId="4" fontId="6" fillId="33" borderId="68" xfId="0" applyNumberFormat="1" applyFont="1" applyFill="1" applyBorder="1" applyAlignment="1">
      <alignment vertical="center"/>
    </xf>
    <xf numFmtId="0" fontId="6" fillId="33" borderId="68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right" vertical="center"/>
    </xf>
    <xf numFmtId="197" fontId="4" fillId="33" borderId="68" xfId="0" applyNumberFormat="1" applyFont="1" applyFill="1" applyBorder="1" applyAlignment="1">
      <alignment horizontal="right" vertical="center"/>
    </xf>
    <xf numFmtId="0" fontId="6" fillId="33" borderId="68" xfId="0" applyFont="1" applyFill="1" applyBorder="1" applyAlignment="1">
      <alignment vertical="center" shrinkToFit="1"/>
    </xf>
    <xf numFmtId="0" fontId="6" fillId="33" borderId="78" xfId="0" applyFont="1" applyFill="1" applyBorder="1" applyAlignment="1">
      <alignment horizontal="right" vertical="center"/>
    </xf>
    <xf numFmtId="197" fontId="4" fillId="33" borderId="52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/>
    </xf>
    <xf numFmtId="197" fontId="4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right" vertical="center"/>
    </xf>
    <xf numFmtId="4" fontId="6" fillId="0" borderId="52" xfId="0" applyNumberFormat="1" applyFont="1" applyFill="1" applyBorder="1" applyAlignment="1">
      <alignment vertical="center"/>
    </xf>
    <xf numFmtId="0" fontId="6" fillId="0" borderId="5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right" vertical="center"/>
    </xf>
    <xf numFmtId="197" fontId="4" fillId="0" borderId="52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 shrinkToFit="1"/>
    </xf>
    <xf numFmtId="0" fontId="6" fillId="0" borderId="56" xfId="0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197" fontId="4" fillId="0" borderId="23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vertical="center" shrinkToFit="1"/>
    </xf>
    <xf numFmtId="38" fontId="6" fillId="0" borderId="24" xfId="0" applyNumberFormat="1" applyFont="1" applyFill="1" applyBorder="1" applyAlignment="1">
      <alignment horizontal="right" vertical="center"/>
    </xf>
    <xf numFmtId="38" fontId="6" fillId="0" borderId="68" xfId="0" applyNumberFormat="1" applyFont="1" applyFill="1" applyBorder="1" applyAlignment="1">
      <alignment horizontal="center" vertical="center"/>
    </xf>
    <xf numFmtId="4" fontId="6" fillId="0" borderId="68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horizontal="right" vertical="center"/>
    </xf>
    <xf numFmtId="197" fontId="4" fillId="0" borderId="68" xfId="0" applyNumberFormat="1" applyFont="1" applyFill="1" applyBorder="1" applyAlignment="1">
      <alignment horizontal="right" vertical="center"/>
    </xf>
    <xf numFmtId="38" fontId="6" fillId="0" borderId="68" xfId="0" applyNumberFormat="1" applyFont="1" applyFill="1" applyBorder="1" applyAlignment="1">
      <alignment vertical="center" shrinkToFit="1"/>
    </xf>
    <xf numFmtId="38" fontId="6" fillId="0" borderId="78" xfId="0" applyNumberFormat="1" applyFont="1" applyFill="1" applyBorder="1" applyAlignment="1">
      <alignment horizontal="right" vertical="center"/>
    </xf>
    <xf numFmtId="38" fontId="6" fillId="33" borderId="16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8" fontId="6" fillId="33" borderId="68" xfId="0" applyNumberFormat="1" applyFont="1" applyFill="1" applyBorder="1" applyAlignment="1">
      <alignment horizontal="center" vertical="center"/>
    </xf>
    <xf numFmtId="3" fontId="6" fillId="33" borderId="68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horizontal="right" vertical="center"/>
    </xf>
    <xf numFmtId="0" fontId="6" fillId="33" borderId="68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right" vertical="center"/>
    </xf>
    <xf numFmtId="3" fontId="4" fillId="33" borderId="5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38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38" fontId="6" fillId="0" borderId="11" xfId="0" applyNumberFormat="1" applyFont="1" applyFill="1" applyBorder="1" applyAlignment="1">
      <alignment horizontal="right" vertical="center"/>
    </xf>
    <xf numFmtId="197" fontId="4" fillId="0" borderId="33" xfId="0" applyNumberFormat="1" applyFont="1" applyFill="1" applyBorder="1" applyAlignment="1">
      <alignment horizontal="right" vertical="center"/>
    </xf>
    <xf numFmtId="0" fontId="6" fillId="33" borderId="68" xfId="0" applyFont="1" applyFill="1" applyBorder="1" applyAlignment="1">
      <alignment vertical="center" wrapText="1" shrinkToFi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197" fontId="4" fillId="0" borderId="29" xfId="0" applyNumberFormat="1" applyFont="1" applyFill="1" applyBorder="1" applyAlignment="1">
      <alignment horizontal="right" vertical="center" shrinkToFit="1"/>
    </xf>
    <xf numFmtId="197" fontId="4" fillId="33" borderId="35" xfId="0" applyNumberFormat="1" applyFont="1" applyFill="1" applyBorder="1" applyAlignment="1">
      <alignment horizontal="right" vertical="center" shrinkToFit="1"/>
    </xf>
    <xf numFmtId="197" fontId="4" fillId="33" borderId="10" xfId="0" applyNumberFormat="1" applyFont="1" applyFill="1" applyBorder="1" applyAlignment="1">
      <alignment horizontal="right" vertical="center" shrinkToFit="1"/>
    </xf>
    <xf numFmtId="197" fontId="4" fillId="33" borderId="16" xfId="0" applyNumberFormat="1" applyFont="1" applyFill="1" applyBorder="1" applyAlignment="1">
      <alignment horizontal="right" vertical="center" shrinkToFit="1"/>
    </xf>
    <xf numFmtId="197" fontId="4" fillId="33" borderId="23" xfId="0" applyNumberFormat="1" applyFont="1" applyFill="1" applyBorder="1" applyAlignment="1">
      <alignment horizontal="right" vertical="center" shrinkToFit="1"/>
    </xf>
    <xf numFmtId="197" fontId="4" fillId="33" borderId="68" xfId="0" applyNumberFormat="1" applyFont="1" applyFill="1" applyBorder="1" applyAlignment="1">
      <alignment horizontal="right" vertical="center" shrinkToFit="1"/>
    </xf>
    <xf numFmtId="197" fontId="4" fillId="33" borderId="52" xfId="0" applyNumberFormat="1" applyFont="1" applyFill="1" applyBorder="1" applyAlignment="1">
      <alignment horizontal="right" vertical="center" shrinkToFit="1"/>
    </xf>
    <xf numFmtId="197" fontId="4" fillId="0" borderId="16" xfId="0" applyNumberFormat="1" applyFont="1" applyFill="1" applyBorder="1" applyAlignment="1">
      <alignment horizontal="right" vertical="center" shrinkToFit="1"/>
    </xf>
    <xf numFmtId="197" fontId="4" fillId="0" borderId="52" xfId="0" applyNumberFormat="1" applyFont="1" applyFill="1" applyBorder="1" applyAlignment="1">
      <alignment horizontal="right" vertical="center" shrinkToFit="1"/>
    </xf>
    <xf numFmtId="197" fontId="4" fillId="0" borderId="23" xfId="0" applyNumberFormat="1" applyFont="1" applyFill="1" applyBorder="1" applyAlignment="1">
      <alignment horizontal="right" vertical="center" shrinkToFit="1"/>
    </xf>
    <xf numFmtId="197" fontId="4" fillId="0" borderId="68" xfId="0" applyNumberFormat="1" applyFont="1" applyFill="1" applyBorder="1" applyAlignment="1">
      <alignment horizontal="right" vertical="center" shrinkToFit="1"/>
    </xf>
    <xf numFmtId="197" fontId="4" fillId="0" borderId="10" xfId="0" applyNumberFormat="1" applyFont="1" applyFill="1" applyBorder="1" applyAlignment="1">
      <alignment horizontal="right" vertical="center" shrinkToFit="1"/>
    </xf>
    <xf numFmtId="197" fontId="4" fillId="0" borderId="33" xfId="0" applyNumberFormat="1" applyFont="1" applyFill="1" applyBorder="1" applyAlignment="1">
      <alignment horizontal="right" vertical="center" shrinkToFit="1"/>
    </xf>
    <xf numFmtId="38" fontId="6" fillId="0" borderId="52" xfId="0" applyNumberFormat="1" applyFont="1" applyFill="1" applyBorder="1" applyAlignment="1">
      <alignment horizontal="center" vertical="center"/>
    </xf>
    <xf numFmtId="3" fontId="4" fillId="33" borderId="79" xfId="0" applyNumberFormat="1" applyFont="1" applyFill="1" applyBorder="1" applyAlignment="1">
      <alignment horizontal="right" vertical="center"/>
    </xf>
    <xf numFmtId="197" fontId="4" fillId="33" borderId="80" xfId="0" applyNumberFormat="1" applyFont="1" applyFill="1" applyBorder="1" applyAlignment="1">
      <alignment horizontal="right" vertical="center" shrinkToFit="1"/>
    </xf>
    <xf numFmtId="0" fontId="6" fillId="33" borderId="81" xfId="0" applyFont="1" applyFill="1" applyBorder="1" applyAlignment="1">
      <alignment vertical="center"/>
    </xf>
    <xf numFmtId="4" fontId="6" fillId="33" borderId="79" xfId="0" applyNumberFormat="1" applyFont="1" applyFill="1" applyBorder="1" applyAlignment="1">
      <alignment horizontal="right" vertical="center"/>
    </xf>
    <xf numFmtId="0" fontId="6" fillId="33" borderId="52" xfId="0" applyFont="1" applyFill="1" applyBorder="1" applyAlignment="1">
      <alignment vertical="center" shrinkToFit="1"/>
    </xf>
    <xf numFmtId="0" fontId="6" fillId="33" borderId="56" xfId="0" applyFont="1" applyFill="1" applyBorder="1" applyAlignment="1">
      <alignment horizontal="right" vertical="center"/>
    </xf>
    <xf numFmtId="38" fontId="6" fillId="33" borderId="52" xfId="0" applyNumberFormat="1" applyFont="1" applyFill="1" applyBorder="1" applyAlignment="1">
      <alignment horizontal="center" vertical="center"/>
    </xf>
    <xf numFmtId="3" fontId="6" fillId="33" borderId="52" xfId="0" applyNumberFormat="1" applyFont="1" applyFill="1" applyBorder="1" applyAlignment="1">
      <alignment horizontal="center" vertical="center"/>
    </xf>
    <xf numFmtId="4" fontId="6" fillId="33" borderId="52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horizontal="right" vertical="center"/>
    </xf>
    <xf numFmtId="197" fontId="4" fillId="0" borderId="79" xfId="0" applyNumberFormat="1" applyFont="1" applyFill="1" applyBorder="1" applyAlignment="1">
      <alignment horizontal="right" vertical="center"/>
    </xf>
    <xf numFmtId="197" fontId="4" fillId="0" borderId="80" xfId="0" applyNumberFormat="1" applyFont="1" applyFill="1" applyBorder="1" applyAlignment="1">
      <alignment horizontal="right" vertical="center" shrinkToFit="1"/>
    </xf>
    <xf numFmtId="0" fontId="6" fillId="0" borderId="81" xfId="0" applyFont="1" applyFill="1" applyBorder="1" applyAlignment="1">
      <alignment vertical="center"/>
    </xf>
    <xf numFmtId="4" fontId="6" fillId="0" borderId="79" xfId="0" applyNumberFormat="1" applyFont="1" applyFill="1" applyBorder="1" applyAlignment="1">
      <alignment horizontal="right" vertical="center"/>
    </xf>
    <xf numFmtId="197" fontId="4" fillId="33" borderId="79" xfId="0" applyNumberFormat="1" applyFont="1" applyFill="1" applyBorder="1" applyAlignment="1">
      <alignment horizontal="right" vertical="center"/>
    </xf>
    <xf numFmtId="0" fontId="6" fillId="33" borderId="82" xfId="0" applyFont="1" applyFill="1" applyBorder="1" applyAlignment="1">
      <alignment vertical="center"/>
    </xf>
    <xf numFmtId="4" fontId="6" fillId="33" borderId="80" xfId="0" applyNumberFormat="1" applyFont="1" applyFill="1" applyBorder="1" applyAlignment="1">
      <alignment horizontal="right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197" fontId="4" fillId="33" borderId="13" xfId="0" applyNumberFormat="1" applyFont="1" applyFill="1" applyBorder="1" applyAlignment="1">
      <alignment horizontal="right" vertical="center"/>
    </xf>
    <xf numFmtId="197" fontId="4" fillId="33" borderId="13" xfId="0" applyNumberFormat="1" applyFont="1" applyFill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97" fontId="4" fillId="0" borderId="80" xfId="0" applyNumberFormat="1" applyFont="1" applyFill="1" applyBorder="1" applyAlignment="1">
      <alignment horizontal="right" vertical="center"/>
    </xf>
    <xf numFmtId="0" fontId="6" fillId="0" borderId="82" xfId="0" applyFont="1" applyFill="1" applyBorder="1" applyAlignment="1">
      <alignment vertical="center"/>
    </xf>
    <xf numFmtId="4" fontId="6" fillId="0" borderId="80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right" vertical="center"/>
    </xf>
    <xf numFmtId="197" fontId="4" fillId="0" borderId="28" xfId="0" applyNumberFormat="1" applyFont="1" applyFill="1" applyBorder="1" applyAlignment="1">
      <alignment horizontal="right" vertical="center"/>
    </xf>
    <xf numFmtId="0" fontId="6" fillId="0" borderId="83" xfId="0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 horizontal="right" vertical="center"/>
    </xf>
    <xf numFmtId="197" fontId="4" fillId="33" borderId="29" xfId="0" applyNumberFormat="1" applyFont="1" applyFill="1" applyBorder="1" applyAlignment="1">
      <alignment horizontal="right" vertical="center"/>
    </xf>
    <xf numFmtId="197" fontId="4" fillId="33" borderId="29" xfId="0" applyNumberFormat="1" applyFont="1" applyFill="1" applyBorder="1" applyAlignment="1">
      <alignment horizontal="right" vertical="center" shrinkToFit="1"/>
    </xf>
    <xf numFmtId="0" fontId="6" fillId="33" borderId="83" xfId="0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shrinkToFit="1"/>
    </xf>
    <xf numFmtId="3" fontId="4" fillId="33" borderId="80" xfId="0" applyNumberFormat="1" applyFont="1" applyFill="1" applyBorder="1" applyAlignment="1">
      <alignment horizontal="right" vertical="center"/>
    </xf>
    <xf numFmtId="197" fontId="4" fillId="33" borderId="80" xfId="0" applyNumberFormat="1" applyFont="1" applyFill="1" applyBorder="1" applyAlignment="1">
      <alignment horizontal="right" vertical="center"/>
    </xf>
    <xf numFmtId="0" fontId="6" fillId="33" borderId="80" xfId="0" applyNumberFormat="1" applyFont="1" applyFill="1" applyBorder="1" applyAlignment="1">
      <alignment horizontal="right" vertical="center"/>
    </xf>
    <xf numFmtId="197" fontId="6" fillId="33" borderId="80" xfId="0" applyNumberFormat="1" applyFont="1" applyFill="1" applyBorder="1" applyAlignment="1">
      <alignment horizontal="right" vertical="center"/>
    </xf>
    <xf numFmtId="0" fontId="6" fillId="0" borderId="80" xfId="0" applyNumberFormat="1" applyFont="1" applyFill="1" applyBorder="1" applyAlignment="1">
      <alignment horizontal="right" vertical="center"/>
    </xf>
    <xf numFmtId="3" fontId="6" fillId="0" borderId="80" xfId="0" applyNumberFormat="1" applyFont="1" applyFill="1" applyBorder="1" applyAlignment="1">
      <alignment horizontal="right" vertical="center"/>
    </xf>
    <xf numFmtId="197" fontId="6" fillId="0" borderId="80" xfId="0" applyNumberFormat="1" applyFont="1" applyFill="1" applyBorder="1" applyAlignment="1">
      <alignment horizontal="right" vertical="center"/>
    </xf>
    <xf numFmtId="38" fontId="6" fillId="33" borderId="13" xfId="0" applyNumberFormat="1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 shrinkToFit="1"/>
    </xf>
    <xf numFmtId="0" fontId="7" fillId="33" borderId="13" xfId="0" applyFont="1" applyFill="1" applyBorder="1" applyAlignment="1">
      <alignment vertical="center" wrapText="1"/>
    </xf>
    <xf numFmtId="38" fontId="6" fillId="33" borderId="13" xfId="0" applyNumberFormat="1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6" fillId="0" borderId="31" xfId="49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38" fontId="6" fillId="0" borderId="49" xfId="49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vertical="center"/>
    </xf>
    <xf numFmtId="38" fontId="4" fillId="0" borderId="40" xfId="49" applyFont="1" applyFill="1" applyBorder="1" applyAlignment="1">
      <alignment horizontal="right" vertical="center"/>
    </xf>
    <xf numFmtId="38" fontId="4" fillId="0" borderId="85" xfId="49" applyFont="1" applyFill="1" applyBorder="1" applyAlignment="1">
      <alignment vertical="center"/>
    </xf>
    <xf numFmtId="38" fontId="4" fillId="0" borderId="36" xfId="49" applyFont="1" applyFill="1" applyBorder="1" applyAlignment="1">
      <alignment horizontal="right" vertical="center"/>
    </xf>
    <xf numFmtId="0" fontId="6" fillId="33" borderId="86" xfId="0" applyFont="1" applyFill="1" applyBorder="1" applyAlignment="1">
      <alignment horizontal="center" vertical="center"/>
    </xf>
    <xf numFmtId="38" fontId="4" fillId="33" borderId="87" xfId="49" applyFont="1" applyFill="1" applyBorder="1" applyAlignment="1">
      <alignment vertical="center"/>
    </xf>
    <xf numFmtId="38" fontId="4" fillId="33" borderId="88" xfId="49" applyFont="1" applyFill="1" applyBorder="1" applyAlignment="1">
      <alignment horizontal="right" vertical="center"/>
    </xf>
    <xf numFmtId="38" fontId="4" fillId="33" borderId="89" xfId="49" applyFont="1" applyFill="1" applyBorder="1" applyAlignment="1">
      <alignment horizontal="right" vertical="center"/>
    </xf>
    <xf numFmtId="38" fontId="4" fillId="33" borderId="90" xfId="49" applyFont="1" applyFill="1" applyBorder="1" applyAlignment="1">
      <alignment horizontal="right" vertical="center"/>
    </xf>
    <xf numFmtId="38" fontId="4" fillId="33" borderId="91" xfId="49" applyFont="1" applyFill="1" applyBorder="1" applyAlignment="1">
      <alignment horizontal="right" vertical="center"/>
    </xf>
    <xf numFmtId="38" fontId="4" fillId="33" borderId="45" xfId="49" applyFont="1" applyFill="1" applyBorder="1" applyAlignment="1">
      <alignment horizontal="right" vertical="center"/>
    </xf>
    <xf numFmtId="38" fontId="4" fillId="33" borderId="86" xfId="49" applyFont="1" applyFill="1" applyBorder="1" applyAlignment="1">
      <alignment horizontal="right" vertical="center"/>
    </xf>
    <xf numFmtId="38" fontId="4" fillId="33" borderId="40" xfId="49" applyFont="1" applyFill="1" applyBorder="1" applyAlignment="1">
      <alignment horizontal="right" vertical="center"/>
    </xf>
    <xf numFmtId="0" fontId="6" fillId="33" borderId="67" xfId="0" applyFont="1" applyFill="1" applyBorder="1" applyAlignment="1">
      <alignment horizontal="center" vertical="center"/>
    </xf>
    <xf numFmtId="38" fontId="4" fillId="33" borderId="92" xfId="49" applyFont="1" applyFill="1" applyBorder="1" applyAlignment="1">
      <alignment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17" xfId="49" applyFont="1" applyFill="1" applyBorder="1" applyAlignment="1">
      <alignment horizontal="right" vertical="center"/>
    </xf>
    <xf numFmtId="38" fontId="4" fillId="33" borderId="16" xfId="49" applyFont="1" applyFill="1" applyBorder="1" applyAlignment="1">
      <alignment horizontal="right" vertical="center"/>
    </xf>
    <xf numFmtId="38" fontId="4" fillId="33" borderId="66" xfId="49" applyFont="1" applyFill="1" applyBorder="1" applyAlignment="1">
      <alignment horizontal="right" vertical="center"/>
    </xf>
    <xf numFmtId="38" fontId="4" fillId="33" borderId="10" xfId="49" applyFont="1" applyFill="1" applyBorder="1" applyAlignment="1">
      <alignment horizontal="right" vertical="center"/>
    </xf>
    <xf numFmtId="38" fontId="4" fillId="33" borderId="67" xfId="49" applyFont="1" applyFill="1" applyBorder="1" applyAlignment="1">
      <alignment horizontal="right" vertical="center"/>
    </xf>
    <xf numFmtId="0" fontId="6" fillId="33" borderId="66" xfId="0" applyFont="1" applyFill="1" applyBorder="1" applyAlignment="1">
      <alignment horizontal="center" vertical="center"/>
    </xf>
    <xf numFmtId="38" fontId="4" fillId="33" borderId="63" xfId="49" applyFont="1" applyFill="1" applyBorder="1" applyAlignment="1">
      <alignment horizontal="right" vertical="center"/>
    </xf>
    <xf numFmtId="38" fontId="4" fillId="33" borderId="52" xfId="49" applyFont="1" applyFill="1" applyBorder="1" applyAlignment="1">
      <alignment horizontal="right" vertical="center"/>
    </xf>
    <xf numFmtId="38" fontId="4" fillId="33" borderId="55" xfId="49" applyFont="1" applyFill="1" applyBorder="1" applyAlignment="1">
      <alignment horizontal="right" vertical="center"/>
    </xf>
    <xf numFmtId="0" fontId="6" fillId="33" borderId="59" xfId="0" applyFont="1" applyFill="1" applyBorder="1" applyAlignment="1">
      <alignment horizontal="center" vertical="center"/>
    </xf>
    <xf numFmtId="38" fontId="4" fillId="33" borderId="61" xfId="49" applyFont="1" applyFill="1" applyBorder="1" applyAlignment="1">
      <alignment vertical="center"/>
    </xf>
    <xf numFmtId="38" fontId="4" fillId="33" borderId="78" xfId="49" applyFont="1" applyFill="1" applyBorder="1" applyAlignment="1">
      <alignment horizontal="right" vertical="center"/>
    </xf>
    <xf numFmtId="38" fontId="4" fillId="33" borderId="93" xfId="49" applyFont="1" applyFill="1" applyBorder="1" applyAlignment="1">
      <alignment horizontal="right" vertical="center"/>
    </xf>
    <xf numFmtId="38" fontId="4" fillId="33" borderId="68" xfId="49" applyFont="1" applyFill="1" applyBorder="1" applyAlignment="1">
      <alignment horizontal="right" vertical="center"/>
    </xf>
    <xf numFmtId="38" fontId="4" fillId="33" borderId="59" xfId="49" applyFont="1" applyFill="1" applyBorder="1" applyAlignment="1">
      <alignment horizontal="right" vertical="center"/>
    </xf>
    <xf numFmtId="38" fontId="4" fillId="33" borderId="41" xfId="49" applyFont="1" applyFill="1" applyBorder="1" applyAlignment="1">
      <alignment vertical="center"/>
    </xf>
    <xf numFmtId="38" fontId="4" fillId="33" borderId="32" xfId="49" applyFont="1" applyFill="1" applyBorder="1" applyAlignment="1">
      <alignment horizontal="right" vertical="center"/>
    </xf>
    <xf numFmtId="38" fontId="4" fillId="33" borderId="94" xfId="49" applyFont="1" applyFill="1" applyBorder="1" applyAlignment="1">
      <alignment horizontal="right" vertical="center"/>
    </xf>
    <xf numFmtId="38" fontId="4" fillId="33" borderId="95" xfId="49" applyFont="1" applyFill="1" applyBorder="1" applyAlignment="1">
      <alignment horizontal="right" vertical="center"/>
    </xf>
    <xf numFmtId="38" fontId="4" fillId="33" borderId="96" xfId="49" applyFont="1" applyFill="1" applyBorder="1" applyAlignment="1">
      <alignment horizontal="right"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horizontal="right" vertical="center"/>
    </xf>
    <xf numFmtId="38" fontId="4" fillId="0" borderId="89" xfId="49" applyFont="1" applyFill="1" applyBorder="1" applyAlignment="1">
      <alignment horizontal="right" vertical="center"/>
    </xf>
    <xf numFmtId="38" fontId="4" fillId="0" borderId="90" xfId="49" applyFont="1" applyFill="1" applyBorder="1" applyAlignment="1">
      <alignment horizontal="right" vertical="center"/>
    </xf>
    <xf numFmtId="38" fontId="4" fillId="0" borderId="97" xfId="49" applyFont="1" applyFill="1" applyBorder="1" applyAlignment="1">
      <alignment vertical="center"/>
    </xf>
    <xf numFmtId="38" fontId="4" fillId="0" borderId="87" xfId="49" applyFont="1" applyFill="1" applyBorder="1" applyAlignment="1">
      <alignment horizontal="right" vertical="center"/>
    </xf>
    <xf numFmtId="38" fontId="4" fillId="0" borderId="97" xfId="49" applyFont="1" applyFill="1" applyBorder="1" applyAlignment="1">
      <alignment horizontal="right" vertical="center"/>
    </xf>
    <xf numFmtId="38" fontId="4" fillId="0" borderId="92" xfId="49" applyFont="1" applyFill="1" applyBorder="1" applyAlignment="1">
      <alignment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98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99" xfId="49" applyFont="1" applyFill="1" applyBorder="1" applyAlignment="1">
      <alignment horizontal="right" vertical="center"/>
    </xf>
    <xf numFmtId="38" fontId="4" fillId="0" borderId="78" xfId="49" applyFont="1" applyFill="1" applyBorder="1" applyAlignment="1">
      <alignment horizontal="right" vertical="center"/>
    </xf>
    <xf numFmtId="38" fontId="4" fillId="0" borderId="93" xfId="49" applyFont="1" applyFill="1" applyBorder="1" applyAlignment="1">
      <alignment horizontal="right" vertical="center"/>
    </xf>
    <xf numFmtId="38" fontId="4" fillId="0" borderId="68" xfId="49" applyFont="1" applyFill="1" applyBorder="1" applyAlignment="1">
      <alignment horizontal="right" vertical="center"/>
    </xf>
    <xf numFmtId="38" fontId="4" fillId="0" borderId="63" xfId="49" applyFont="1" applyFill="1" applyBorder="1" applyAlignment="1">
      <alignment horizontal="right" vertical="center"/>
    </xf>
    <xf numFmtId="38" fontId="4" fillId="0" borderId="57" xfId="49" applyFont="1" applyFill="1" applyBorder="1" applyAlignment="1">
      <alignment vertical="center"/>
    </xf>
    <xf numFmtId="38" fontId="4" fillId="0" borderId="32" xfId="49" applyFont="1" applyFill="1" applyBorder="1" applyAlignment="1">
      <alignment horizontal="right" vertical="center"/>
    </xf>
    <xf numFmtId="38" fontId="4" fillId="0" borderId="94" xfId="49" applyFont="1" applyFill="1" applyBorder="1" applyAlignment="1">
      <alignment horizontal="right" vertical="center"/>
    </xf>
    <xf numFmtId="38" fontId="4" fillId="0" borderId="96" xfId="49" applyFont="1" applyFill="1" applyBorder="1" applyAlignment="1">
      <alignment horizontal="right" vertical="center"/>
    </xf>
    <xf numFmtId="38" fontId="4" fillId="33" borderId="97" xfId="49" applyFont="1" applyFill="1" applyBorder="1" applyAlignment="1">
      <alignment vertical="center"/>
    </xf>
    <xf numFmtId="38" fontId="4" fillId="33" borderId="87" xfId="49" applyFont="1" applyFill="1" applyBorder="1" applyAlignment="1">
      <alignment horizontal="right" vertical="center"/>
    </xf>
    <xf numFmtId="38" fontId="4" fillId="33" borderId="97" xfId="49" applyFont="1" applyFill="1" applyBorder="1" applyAlignment="1">
      <alignment horizontal="right" vertical="center"/>
    </xf>
    <xf numFmtId="38" fontId="4" fillId="33" borderId="92" xfId="49" applyFont="1" applyFill="1" applyBorder="1" applyAlignment="1">
      <alignment horizontal="right" vertical="center"/>
    </xf>
    <xf numFmtId="38" fontId="4" fillId="33" borderId="99" xfId="49" applyFont="1" applyFill="1" applyBorder="1" applyAlignment="1">
      <alignment horizontal="right" vertical="center"/>
    </xf>
    <xf numFmtId="38" fontId="4" fillId="33" borderId="57" xfId="49" applyFont="1" applyFill="1" applyBorder="1" applyAlignment="1">
      <alignment vertical="center"/>
    </xf>
    <xf numFmtId="38" fontId="4" fillId="33" borderId="36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100" xfId="49" applyFont="1" applyFill="1" applyBorder="1" applyAlignment="1">
      <alignment horizontal="right" vertical="center"/>
    </xf>
    <xf numFmtId="38" fontId="4" fillId="33" borderId="99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92" xfId="49" applyFont="1" applyFill="1" applyBorder="1" applyAlignment="1">
      <alignment horizontal="right" vertical="center"/>
    </xf>
    <xf numFmtId="38" fontId="4" fillId="0" borderId="101" xfId="49" applyFont="1" applyFill="1" applyBorder="1" applyAlignment="1">
      <alignment horizontal="right" vertical="center"/>
    </xf>
    <xf numFmtId="38" fontId="4" fillId="0" borderId="45" xfId="49" applyFont="1" applyFill="1" applyBorder="1" applyAlignment="1">
      <alignment horizontal="right" vertical="center"/>
    </xf>
    <xf numFmtId="38" fontId="4" fillId="0" borderId="86" xfId="49" applyFont="1" applyFill="1" applyBorder="1" applyAlignment="1">
      <alignment horizontal="right" vertical="center"/>
    </xf>
    <xf numFmtId="38" fontId="4" fillId="0" borderId="66" xfId="49" applyFont="1" applyFill="1" applyBorder="1" applyAlignment="1">
      <alignment horizontal="right" vertical="center"/>
    </xf>
    <xf numFmtId="38" fontId="4" fillId="33" borderId="98" xfId="49" applyFont="1" applyFill="1" applyBorder="1" applyAlignment="1">
      <alignment vertical="center"/>
    </xf>
    <xf numFmtId="38" fontId="4" fillId="33" borderId="24" xfId="49" applyFont="1" applyFill="1" applyBorder="1" applyAlignment="1">
      <alignment horizontal="right" vertical="center"/>
    </xf>
    <xf numFmtId="38" fontId="4" fillId="33" borderId="22" xfId="49" applyFont="1" applyFill="1" applyBorder="1" applyAlignment="1">
      <alignment horizontal="right" vertical="center"/>
    </xf>
    <xf numFmtId="38" fontId="4" fillId="33" borderId="23" xfId="49" applyFont="1" applyFill="1" applyBorder="1" applyAlignment="1">
      <alignment horizontal="right" vertical="center"/>
    </xf>
    <xf numFmtId="38" fontId="4" fillId="0" borderId="91" xfId="49" applyFont="1" applyFill="1" applyBorder="1" applyAlignment="1">
      <alignment horizontal="right" vertical="center"/>
    </xf>
    <xf numFmtId="38" fontId="4" fillId="0" borderId="61" xfId="49" applyFont="1" applyFill="1" applyBorder="1" applyAlignment="1">
      <alignment vertical="center"/>
    </xf>
    <xf numFmtId="38" fontId="4" fillId="0" borderId="56" xfId="49" applyFont="1" applyFill="1" applyBorder="1" applyAlignment="1">
      <alignment horizontal="right" vertical="center"/>
    </xf>
    <xf numFmtId="38" fontId="4" fillId="0" borderId="52" xfId="49" applyFont="1" applyFill="1" applyBorder="1" applyAlignment="1">
      <alignment horizontal="right" vertical="center"/>
    </xf>
    <xf numFmtId="38" fontId="4" fillId="0" borderId="55" xfId="49" applyFont="1" applyFill="1" applyBorder="1" applyAlignment="1">
      <alignment horizontal="right" vertical="center"/>
    </xf>
    <xf numFmtId="38" fontId="4" fillId="0" borderId="85" xfId="49" applyFont="1" applyFill="1" applyBorder="1" applyAlignment="1">
      <alignment horizontal="right" vertical="center"/>
    </xf>
    <xf numFmtId="38" fontId="4" fillId="0" borderId="97" xfId="49" applyFont="1" applyFill="1" applyBorder="1" applyAlignment="1">
      <alignment horizontal="center" vertical="center"/>
    </xf>
    <xf numFmtId="38" fontId="6" fillId="0" borderId="44" xfId="49" applyFont="1" applyFill="1" applyBorder="1" applyAlignment="1">
      <alignment horizontal="center" vertical="center" wrapText="1"/>
    </xf>
    <xf numFmtId="38" fontId="6" fillId="0" borderId="58" xfId="49" applyFont="1" applyFill="1" applyBorder="1" applyAlignment="1">
      <alignment horizontal="center" vertical="center" wrapText="1" shrinkToFit="1"/>
    </xf>
    <xf numFmtId="38" fontId="6" fillId="0" borderId="102" xfId="49" applyFont="1" applyFill="1" applyBorder="1" applyAlignment="1">
      <alignment horizontal="center" vertical="center" wrapText="1"/>
    </xf>
    <xf numFmtId="38" fontId="6" fillId="0" borderId="73" xfId="49" applyFont="1" applyFill="1" applyBorder="1" applyAlignment="1">
      <alignment horizontal="center" vertical="center" wrapText="1"/>
    </xf>
    <xf numFmtId="38" fontId="6" fillId="0" borderId="58" xfId="49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/>
    </xf>
    <xf numFmtId="205" fontId="4" fillId="33" borderId="90" xfId="49" applyNumberFormat="1" applyFont="1" applyFill="1" applyBorder="1" applyAlignment="1">
      <alignment horizontal="right" vertical="center"/>
    </xf>
    <xf numFmtId="205" fontId="4" fillId="33" borderId="88" xfId="49" applyNumberFormat="1" applyFont="1" applyFill="1" applyBorder="1" applyAlignment="1">
      <alignment horizontal="right" vertical="center"/>
    </xf>
    <xf numFmtId="0" fontId="6" fillId="33" borderId="63" xfId="0" applyFont="1" applyFill="1" applyBorder="1" applyAlignment="1">
      <alignment horizontal="center" vertical="center"/>
    </xf>
    <xf numFmtId="205" fontId="4" fillId="33" borderId="52" xfId="49" applyNumberFormat="1" applyFont="1" applyFill="1" applyBorder="1" applyAlignment="1">
      <alignment horizontal="right" vertical="center"/>
    </xf>
    <xf numFmtId="205" fontId="4" fillId="33" borderId="56" xfId="49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205" fontId="4" fillId="33" borderId="16" xfId="49" applyNumberFormat="1" applyFont="1" applyFill="1" applyBorder="1" applyAlignment="1">
      <alignment horizontal="right" vertical="center"/>
    </xf>
    <xf numFmtId="205" fontId="4" fillId="33" borderId="18" xfId="49" applyNumberFormat="1" applyFont="1" applyFill="1" applyBorder="1" applyAlignment="1">
      <alignment horizontal="right" vertical="center"/>
    </xf>
    <xf numFmtId="0" fontId="6" fillId="33" borderId="93" xfId="0" applyFont="1" applyFill="1" applyBorder="1" applyAlignment="1">
      <alignment horizontal="center" vertical="center"/>
    </xf>
    <xf numFmtId="205" fontId="4" fillId="33" borderId="68" xfId="49" applyNumberFormat="1" applyFont="1" applyFill="1" applyBorder="1" applyAlignment="1">
      <alignment horizontal="right" vertical="center"/>
    </xf>
    <xf numFmtId="205" fontId="4" fillId="33" borderId="30" xfId="49" applyNumberFormat="1" applyFont="1" applyFill="1" applyBorder="1" applyAlignment="1">
      <alignment horizontal="right" vertical="center"/>
    </xf>
    <xf numFmtId="0" fontId="0" fillId="0" borderId="103" xfId="0" applyFill="1" applyBorder="1" applyAlignment="1">
      <alignment vertical="center"/>
    </xf>
    <xf numFmtId="205" fontId="4" fillId="33" borderId="104" xfId="49" applyNumberFormat="1" applyFont="1" applyFill="1" applyBorder="1" applyAlignment="1">
      <alignment horizontal="right" vertical="center"/>
    </xf>
    <xf numFmtId="205" fontId="4" fillId="0" borderId="35" xfId="49" applyNumberFormat="1" applyFont="1" applyFill="1" applyBorder="1" applyAlignment="1">
      <alignment horizontal="right" vertical="center"/>
    </xf>
    <xf numFmtId="205" fontId="4" fillId="0" borderId="10" xfId="49" applyNumberFormat="1" applyFont="1" applyFill="1" applyBorder="1" applyAlignment="1">
      <alignment horizontal="right" vertical="center"/>
    </xf>
    <xf numFmtId="205" fontId="4" fillId="0" borderId="16" xfId="49" applyNumberFormat="1" applyFont="1" applyFill="1" applyBorder="1" applyAlignment="1">
      <alignment horizontal="right" vertical="center"/>
    </xf>
    <xf numFmtId="205" fontId="4" fillId="0" borderId="18" xfId="49" applyNumberFormat="1" applyFont="1" applyFill="1" applyBorder="1" applyAlignment="1">
      <alignment horizontal="right" vertical="center"/>
    </xf>
    <xf numFmtId="205" fontId="4" fillId="0" borderId="23" xfId="49" applyNumberFormat="1" applyFont="1" applyFill="1" applyBorder="1" applyAlignment="1">
      <alignment horizontal="right" vertical="center"/>
    </xf>
    <xf numFmtId="205" fontId="4" fillId="0" borderId="68" xfId="49" applyNumberFormat="1" applyFont="1" applyFill="1" applyBorder="1" applyAlignment="1">
      <alignment horizontal="right" vertical="center"/>
    </xf>
    <xf numFmtId="205" fontId="4" fillId="0" borderId="78" xfId="49" applyNumberFormat="1" applyFont="1" applyFill="1" applyBorder="1" applyAlignment="1">
      <alignment horizontal="right" vertical="center"/>
    </xf>
    <xf numFmtId="205" fontId="4" fillId="0" borderId="33" xfId="49" applyNumberFormat="1" applyFont="1" applyFill="1" applyBorder="1" applyAlignment="1">
      <alignment horizontal="right" vertical="center"/>
    </xf>
    <xf numFmtId="205" fontId="4" fillId="0" borderId="34" xfId="49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center" vertical="center"/>
    </xf>
    <xf numFmtId="205" fontId="4" fillId="33" borderId="35" xfId="49" applyNumberFormat="1" applyFont="1" applyFill="1" applyBorder="1" applyAlignment="1">
      <alignment horizontal="right" vertical="center"/>
    </xf>
    <xf numFmtId="205" fontId="4" fillId="33" borderId="58" xfId="49" applyNumberFormat="1" applyFont="1" applyFill="1" applyBorder="1" applyAlignment="1">
      <alignment horizontal="right" vertical="center"/>
    </xf>
    <xf numFmtId="205" fontId="4" fillId="33" borderId="78" xfId="49" applyNumberFormat="1" applyFont="1" applyFill="1" applyBorder="1" applyAlignment="1">
      <alignment horizontal="right" vertical="center"/>
    </xf>
    <xf numFmtId="205" fontId="4" fillId="33" borderId="34" xfId="49" applyNumberFormat="1" applyFont="1" applyFill="1" applyBorder="1" applyAlignment="1">
      <alignment horizontal="right" vertical="center"/>
    </xf>
    <xf numFmtId="205" fontId="4" fillId="0" borderId="90" xfId="49" applyNumberFormat="1" applyFont="1" applyFill="1" applyBorder="1" applyAlignment="1">
      <alignment horizontal="right" vertical="center"/>
    </xf>
    <xf numFmtId="205" fontId="4" fillId="0" borderId="88" xfId="49" applyNumberFormat="1" applyFont="1" applyFill="1" applyBorder="1" applyAlignment="1">
      <alignment horizontal="right" vertical="center"/>
    </xf>
    <xf numFmtId="205" fontId="4" fillId="33" borderId="38" xfId="49" applyNumberFormat="1" applyFont="1" applyFill="1" applyBorder="1" applyAlignment="1">
      <alignment horizontal="right" vertical="center"/>
    </xf>
    <xf numFmtId="205" fontId="4" fillId="33" borderId="97" xfId="49" applyNumberFormat="1" applyFont="1" applyFill="1" applyBorder="1" applyAlignment="1">
      <alignment horizontal="right" vertical="center"/>
    </xf>
    <xf numFmtId="0" fontId="6" fillId="33" borderId="90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210" fontId="4" fillId="33" borderId="45" xfId="49" applyNumberFormat="1" applyFont="1" applyFill="1" applyBorder="1" applyAlignment="1">
      <alignment horizontal="right" vertical="center"/>
    </xf>
    <xf numFmtId="210" fontId="4" fillId="33" borderId="16" xfId="49" applyNumberFormat="1" applyFont="1" applyFill="1" applyBorder="1" applyAlignment="1">
      <alignment horizontal="right" vertical="center"/>
    </xf>
    <xf numFmtId="210" fontId="4" fillId="33" borderId="52" xfId="49" applyNumberFormat="1" applyFont="1" applyFill="1" applyBorder="1" applyAlignment="1">
      <alignment horizontal="right" vertical="center"/>
    </xf>
    <xf numFmtId="210" fontId="4" fillId="33" borderId="23" xfId="49" applyNumberFormat="1" applyFont="1" applyFill="1" applyBorder="1" applyAlignment="1">
      <alignment horizontal="right" vertical="center"/>
    </xf>
    <xf numFmtId="0" fontId="6" fillId="0" borderId="103" xfId="0" applyFont="1" applyFill="1" applyBorder="1" applyAlignment="1">
      <alignment vertical="center"/>
    </xf>
    <xf numFmtId="210" fontId="4" fillId="33" borderId="46" xfId="49" applyNumberFormat="1" applyFont="1" applyFill="1" applyBorder="1" applyAlignment="1">
      <alignment horizontal="right" vertical="center"/>
    </xf>
    <xf numFmtId="210" fontId="4" fillId="33" borderId="68" xfId="49" applyNumberFormat="1" applyFont="1" applyFill="1" applyBorder="1" applyAlignment="1">
      <alignment horizontal="right" vertical="center"/>
    </xf>
    <xf numFmtId="210" fontId="4" fillId="33" borderId="56" xfId="49" applyNumberFormat="1" applyFont="1" applyFill="1" applyBorder="1" applyAlignment="1">
      <alignment horizontal="right" vertical="center"/>
    </xf>
    <xf numFmtId="210" fontId="4" fillId="33" borderId="94" xfId="49" applyNumberFormat="1" applyFont="1" applyFill="1" applyBorder="1" applyAlignment="1">
      <alignment horizontal="right" vertical="center"/>
    </xf>
    <xf numFmtId="210" fontId="4" fillId="33" borderId="104" xfId="49" applyNumberFormat="1" applyFont="1" applyFill="1" applyBorder="1" applyAlignment="1">
      <alignment horizontal="right" vertical="center"/>
    </xf>
    <xf numFmtId="210" fontId="4" fillId="0" borderId="90" xfId="49" applyNumberFormat="1" applyFont="1" applyFill="1" applyBorder="1" applyAlignment="1">
      <alignment horizontal="right" vertical="center"/>
    </xf>
    <xf numFmtId="210" fontId="4" fillId="0" borderId="23" xfId="49" applyNumberFormat="1" applyFont="1" applyFill="1" applyBorder="1" applyAlignment="1">
      <alignment horizontal="right" vertical="center"/>
    </xf>
    <xf numFmtId="210" fontId="4" fillId="0" borderId="52" xfId="49" applyNumberFormat="1" applyFont="1" applyFill="1" applyBorder="1" applyAlignment="1">
      <alignment horizontal="right" vertical="center"/>
    </xf>
    <xf numFmtId="210" fontId="4" fillId="0" borderId="10" xfId="49" applyNumberFormat="1" applyFont="1" applyFill="1" applyBorder="1" applyAlignment="1">
      <alignment horizontal="right" vertical="center"/>
    </xf>
    <xf numFmtId="210" fontId="4" fillId="33" borderId="90" xfId="49" applyNumberFormat="1" applyFont="1" applyFill="1" applyBorder="1" applyAlignment="1">
      <alignment horizontal="right" vertical="center"/>
    </xf>
    <xf numFmtId="210" fontId="4" fillId="0" borderId="88" xfId="0" applyNumberFormat="1" applyFont="1" applyFill="1" applyBorder="1" applyAlignment="1">
      <alignment horizontal="right" vertical="center"/>
    </xf>
    <xf numFmtId="210" fontId="4" fillId="0" borderId="68" xfId="49" applyNumberFormat="1" applyFont="1" applyFill="1" applyBorder="1" applyAlignment="1">
      <alignment horizontal="right" vertical="center"/>
    </xf>
    <xf numFmtId="210" fontId="4" fillId="0" borderId="78" xfId="0" applyNumberFormat="1" applyFont="1" applyFill="1" applyBorder="1" applyAlignment="1">
      <alignment horizontal="right" vertical="center"/>
    </xf>
    <xf numFmtId="210" fontId="4" fillId="33" borderId="48" xfId="0" applyNumberFormat="1" applyFont="1" applyFill="1" applyBorder="1" applyAlignment="1">
      <alignment horizontal="right" vertical="center"/>
    </xf>
    <xf numFmtId="210" fontId="4" fillId="33" borderId="47" xfId="0" applyNumberFormat="1" applyFont="1" applyFill="1" applyBorder="1" applyAlignment="1">
      <alignment horizontal="right" vertical="center"/>
    </xf>
    <xf numFmtId="210" fontId="4" fillId="33" borderId="88" xfId="0" applyNumberFormat="1" applyFont="1" applyFill="1" applyBorder="1" applyAlignment="1">
      <alignment horizontal="right" vertical="center"/>
    </xf>
    <xf numFmtId="210" fontId="4" fillId="33" borderId="78" xfId="0" applyNumberFormat="1" applyFont="1" applyFill="1" applyBorder="1" applyAlignment="1">
      <alignment horizontal="right" vertical="center"/>
    </xf>
    <xf numFmtId="210" fontId="4" fillId="0" borderId="104" xfId="49" applyNumberFormat="1" applyFont="1" applyFill="1" applyBorder="1" applyAlignment="1">
      <alignment horizontal="right" vertical="center"/>
    </xf>
    <xf numFmtId="40" fontId="6" fillId="0" borderId="0" xfId="49" applyNumberFormat="1" applyFont="1" applyFill="1" applyAlignment="1">
      <alignment/>
    </xf>
    <xf numFmtId="210" fontId="6" fillId="0" borderId="0" xfId="0" applyNumberFormat="1" applyFont="1" applyFill="1" applyAlignment="1">
      <alignment/>
    </xf>
    <xf numFmtId="38" fontId="6" fillId="0" borderId="42" xfId="49" applyFont="1" applyFill="1" applyBorder="1" applyAlignment="1">
      <alignment horizontal="center" vertical="center"/>
    </xf>
    <xf numFmtId="191" fontId="6" fillId="0" borderId="42" xfId="49" applyNumberFormat="1" applyFont="1" applyFill="1" applyBorder="1" applyAlignment="1">
      <alignment horizontal="center" vertical="center"/>
    </xf>
    <xf numFmtId="192" fontId="6" fillId="0" borderId="42" xfId="49" applyNumberFormat="1" applyFont="1" applyFill="1" applyBorder="1" applyAlignment="1">
      <alignment horizontal="center" vertical="center" shrinkToFit="1"/>
    </xf>
    <xf numFmtId="210" fontId="6" fillId="0" borderId="43" xfId="0" applyNumberFormat="1" applyFont="1" applyFill="1" applyBorder="1" applyAlignment="1">
      <alignment horizontal="center" vertical="center"/>
    </xf>
    <xf numFmtId="194" fontId="4" fillId="33" borderId="105" xfId="42" applyNumberFormat="1" applyFont="1" applyFill="1" applyBorder="1" applyAlignment="1">
      <alignment vertical="center"/>
    </xf>
    <xf numFmtId="197" fontId="4" fillId="33" borderId="106" xfId="0" applyNumberFormat="1" applyFont="1" applyFill="1" applyBorder="1" applyAlignment="1">
      <alignment vertical="center"/>
    </xf>
    <xf numFmtId="218" fontId="4" fillId="33" borderId="105" xfId="0" applyNumberFormat="1" applyFont="1" applyFill="1" applyBorder="1" applyAlignment="1">
      <alignment vertical="center"/>
    </xf>
    <xf numFmtId="38" fontId="4" fillId="33" borderId="105" xfId="49" applyFont="1" applyFill="1" applyBorder="1" applyAlignment="1">
      <alignment vertical="center"/>
    </xf>
    <xf numFmtId="186" fontId="4" fillId="33" borderId="105" xfId="0" applyNumberFormat="1" applyFont="1" applyFill="1" applyBorder="1" applyAlignment="1">
      <alignment vertical="center"/>
    </xf>
    <xf numFmtId="194" fontId="4" fillId="33" borderId="107" xfId="42" applyNumberFormat="1" applyFont="1" applyFill="1" applyBorder="1" applyAlignment="1">
      <alignment vertical="center"/>
    </xf>
    <xf numFmtId="197" fontId="4" fillId="33" borderId="107" xfId="0" applyNumberFormat="1" applyFont="1" applyFill="1" applyBorder="1" applyAlignment="1">
      <alignment vertical="center"/>
    </xf>
    <xf numFmtId="218" fontId="4" fillId="33" borderId="107" xfId="0" applyNumberFormat="1" applyFont="1" applyFill="1" applyBorder="1" applyAlignment="1">
      <alignment vertical="center"/>
    </xf>
    <xf numFmtId="38" fontId="4" fillId="33" borderId="107" xfId="49" applyFont="1" applyFill="1" applyBorder="1" applyAlignment="1">
      <alignment vertical="center"/>
    </xf>
    <xf numFmtId="186" fontId="4" fillId="33" borderId="107" xfId="0" applyNumberFormat="1" applyFont="1" applyFill="1" applyBorder="1" applyAlignment="1">
      <alignment vertical="center"/>
    </xf>
    <xf numFmtId="194" fontId="4" fillId="33" borderId="108" xfId="42" applyNumberFormat="1" applyFont="1" applyFill="1" applyBorder="1" applyAlignment="1">
      <alignment vertical="center"/>
    </xf>
    <xf numFmtId="197" fontId="4" fillId="33" borderId="108" xfId="0" applyNumberFormat="1" applyFont="1" applyFill="1" applyBorder="1" applyAlignment="1">
      <alignment vertical="center"/>
    </xf>
    <xf numFmtId="218" fontId="4" fillId="33" borderId="108" xfId="0" applyNumberFormat="1" applyFont="1" applyFill="1" applyBorder="1" applyAlignment="1">
      <alignment vertical="center"/>
    </xf>
    <xf numFmtId="38" fontId="4" fillId="33" borderId="108" xfId="49" applyFont="1" applyFill="1" applyBorder="1" applyAlignment="1">
      <alignment vertical="center"/>
    </xf>
    <xf numFmtId="186" fontId="4" fillId="33" borderId="108" xfId="0" applyNumberFormat="1" applyFont="1" applyFill="1" applyBorder="1" applyAlignment="1">
      <alignment vertical="center"/>
    </xf>
    <xf numFmtId="194" fontId="4" fillId="33" borderId="109" xfId="42" applyNumberFormat="1" applyFont="1" applyFill="1" applyBorder="1" applyAlignment="1">
      <alignment vertical="center"/>
    </xf>
    <xf numFmtId="197" fontId="4" fillId="33" borderId="110" xfId="0" applyNumberFormat="1" applyFont="1" applyFill="1" applyBorder="1" applyAlignment="1">
      <alignment vertical="center"/>
    </xf>
    <xf numFmtId="218" fontId="4" fillId="33" borderId="109" xfId="0" applyNumberFormat="1" applyFont="1" applyFill="1" applyBorder="1" applyAlignment="1">
      <alignment vertical="center"/>
    </xf>
    <xf numFmtId="38" fontId="4" fillId="33" borderId="109" xfId="49" applyFont="1" applyFill="1" applyBorder="1" applyAlignment="1">
      <alignment vertical="center"/>
    </xf>
    <xf numFmtId="186" fontId="4" fillId="33" borderId="109" xfId="0" applyNumberFormat="1" applyFont="1" applyFill="1" applyBorder="1" applyAlignment="1">
      <alignment vertical="center"/>
    </xf>
    <xf numFmtId="194" fontId="4" fillId="33" borderId="94" xfId="42" applyNumberFormat="1" applyFont="1" applyFill="1" applyBorder="1" applyAlignment="1">
      <alignment vertical="center"/>
    </xf>
    <xf numFmtId="218" fontId="4" fillId="33" borderId="94" xfId="0" applyNumberFormat="1" applyFont="1" applyFill="1" applyBorder="1" applyAlignment="1">
      <alignment vertical="center"/>
    </xf>
    <xf numFmtId="38" fontId="4" fillId="33" borderId="94" xfId="49" applyFont="1" applyFill="1" applyBorder="1" applyAlignment="1">
      <alignment vertical="center"/>
    </xf>
    <xf numFmtId="186" fontId="4" fillId="33" borderId="94" xfId="0" applyNumberFormat="1" applyFont="1" applyFill="1" applyBorder="1" applyAlignment="1">
      <alignment vertical="center"/>
    </xf>
    <xf numFmtId="194" fontId="4" fillId="0" borderId="105" xfId="42" applyNumberFormat="1" applyFont="1" applyFill="1" applyBorder="1" applyAlignment="1">
      <alignment vertical="center"/>
    </xf>
    <xf numFmtId="197" fontId="4" fillId="0" borderId="105" xfId="0" applyNumberFormat="1" applyFont="1" applyFill="1" applyBorder="1" applyAlignment="1">
      <alignment vertical="center"/>
    </xf>
    <xf numFmtId="218" fontId="4" fillId="0" borderId="105" xfId="0" applyNumberFormat="1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186" fontId="4" fillId="0" borderId="105" xfId="0" applyNumberFormat="1" applyFont="1" applyFill="1" applyBorder="1" applyAlignment="1">
      <alignment vertical="center"/>
    </xf>
    <xf numFmtId="194" fontId="4" fillId="0" borderId="107" xfId="42" applyNumberFormat="1" applyFont="1" applyFill="1" applyBorder="1" applyAlignment="1">
      <alignment horizontal="right" vertical="center"/>
    </xf>
    <xf numFmtId="194" fontId="4" fillId="0" borderId="107" xfId="42" applyNumberFormat="1" applyFont="1" applyFill="1" applyBorder="1" applyAlignment="1">
      <alignment vertical="center"/>
    </xf>
    <xf numFmtId="197" fontId="4" fillId="0" borderId="107" xfId="0" applyNumberFormat="1" applyFont="1" applyFill="1" applyBorder="1" applyAlignment="1">
      <alignment vertical="center"/>
    </xf>
    <xf numFmtId="218" fontId="4" fillId="0" borderId="107" xfId="0" applyNumberFormat="1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186" fontId="4" fillId="0" borderId="107" xfId="0" applyNumberFormat="1" applyFont="1" applyFill="1" applyBorder="1" applyAlignment="1">
      <alignment vertical="center"/>
    </xf>
    <xf numFmtId="194" fontId="4" fillId="0" borderId="110" xfId="42" applyNumberFormat="1" applyFont="1" applyFill="1" applyBorder="1" applyAlignment="1">
      <alignment horizontal="right" vertical="center"/>
    </xf>
    <xf numFmtId="194" fontId="4" fillId="0" borderId="110" xfId="42" applyNumberFormat="1" applyFont="1" applyFill="1" applyBorder="1" applyAlignment="1">
      <alignment vertical="center"/>
    </xf>
    <xf numFmtId="197" fontId="4" fillId="0" borderId="110" xfId="0" applyNumberFormat="1" applyFont="1" applyFill="1" applyBorder="1" applyAlignment="1">
      <alignment vertical="center"/>
    </xf>
    <xf numFmtId="218" fontId="4" fillId="0" borderId="110" xfId="0" applyNumberFormat="1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186" fontId="4" fillId="0" borderId="110" xfId="0" applyNumberFormat="1" applyFont="1" applyFill="1" applyBorder="1" applyAlignment="1">
      <alignment vertical="center"/>
    </xf>
    <xf numFmtId="197" fontId="4" fillId="33" borderId="105" xfId="0" applyNumberFormat="1" applyFont="1" applyFill="1" applyBorder="1" applyAlignment="1">
      <alignment vertical="center"/>
    </xf>
    <xf numFmtId="194" fontId="4" fillId="33" borderId="107" xfId="42" applyNumberFormat="1" applyFont="1" applyFill="1" applyBorder="1" applyAlignment="1">
      <alignment horizontal="right" vertical="center"/>
    </xf>
    <xf numFmtId="194" fontId="4" fillId="33" borderId="110" xfId="42" applyNumberFormat="1" applyFont="1" applyFill="1" applyBorder="1" applyAlignment="1">
      <alignment horizontal="right" vertical="center"/>
    </xf>
    <xf numFmtId="194" fontId="4" fillId="33" borderId="110" xfId="42" applyNumberFormat="1" applyFont="1" applyFill="1" applyBorder="1" applyAlignment="1">
      <alignment vertical="center"/>
    </xf>
    <xf numFmtId="218" fontId="4" fillId="33" borderId="110" xfId="0" applyNumberFormat="1" applyFont="1" applyFill="1" applyBorder="1" applyAlignment="1">
      <alignment vertical="center"/>
    </xf>
    <xf numFmtId="38" fontId="4" fillId="33" borderId="110" xfId="49" applyFont="1" applyFill="1" applyBorder="1" applyAlignment="1">
      <alignment vertical="center"/>
    </xf>
    <xf numFmtId="186" fontId="4" fillId="33" borderId="110" xfId="0" applyNumberFormat="1" applyFont="1" applyFill="1" applyBorder="1" applyAlignment="1">
      <alignment vertical="center"/>
    </xf>
    <xf numFmtId="194" fontId="4" fillId="0" borderId="110" xfId="42" applyNumberFormat="1" applyFont="1" applyFill="1" applyBorder="1" applyAlignment="1">
      <alignment horizontal="center" vertical="center"/>
    </xf>
    <xf numFmtId="197" fontId="4" fillId="33" borderId="105" xfId="42" applyNumberFormat="1" applyFont="1" applyFill="1" applyBorder="1" applyAlignment="1">
      <alignment vertical="center"/>
    </xf>
    <xf numFmtId="197" fontId="4" fillId="33" borderId="110" xfId="42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194" fontId="0" fillId="0" borderId="0" xfId="42" applyNumberFormat="1" applyFont="1" applyFill="1" applyAlignment="1">
      <alignment horizontal="right"/>
    </xf>
    <xf numFmtId="38" fontId="0" fillId="0" borderId="0" xfId="49" applyFont="1" applyFill="1" applyAlignment="1">
      <alignment horizontal="right"/>
    </xf>
    <xf numFmtId="38" fontId="6" fillId="0" borderId="0" xfId="49" applyFont="1" applyFill="1" applyAlignment="1">
      <alignment horizontal="right"/>
    </xf>
    <xf numFmtId="0" fontId="0" fillId="0" borderId="111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186" fontId="4" fillId="33" borderId="114" xfId="0" applyNumberFormat="1" applyFont="1" applyFill="1" applyBorder="1" applyAlignment="1">
      <alignment vertical="center"/>
    </xf>
    <xf numFmtId="186" fontId="4" fillId="33" borderId="115" xfId="0" applyNumberFormat="1" applyFont="1" applyFill="1" applyBorder="1" applyAlignment="1">
      <alignment vertical="center"/>
    </xf>
    <xf numFmtId="186" fontId="4" fillId="33" borderId="116" xfId="0" applyNumberFormat="1" applyFont="1" applyFill="1" applyBorder="1" applyAlignment="1">
      <alignment vertical="center"/>
    </xf>
    <xf numFmtId="186" fontId="4" fillId="33" borderId="74" xfId="0" applyNumberFormat="1" applyFont="1" applyFill="1" applyBorder="1" applyAlignment="1">
      <alignment vertical="center"/>
    </xf>
    <xf numFmtId="186" fontId="4" fillId="33" borderId="104" xfId="0" applyNumberFormat="1" applyFont="1" applyFill="1" applyBorder="1" applyAlignment="1">
      <alignment vertical="center"/>
    </xf>
    <xf numFmtId="186" fontId="4" fillId="0" borderId="117" xfId="0" applyNumberFormat="1" applyFont="1" applyFill="1" applyBorder="1" applyAlignment="1">
      <alignment vertical="center"/>
    </xf>
    <xf numFmtId="186" fontId="4" fillId="0" borderId="115" xfId="0" applyNumberFormat="1" applyFont="1" applyFill="1" applyBorder="1" applyAlignment="1">
      <alignment vertical="center"/>
    </xf>
    <xf numFmtId="186" fontId="4" fillId="0" borderId="118" xfId="0" applyNumberFormat="1" applyFont="1" applyFill="1" applyBorder="1" applyAlignment="1">
      <alignment vertical="center"/>
    </xf>
    <xf numFmtId="186" fontId="4" fillId="33" borderId="117" xfId="0" applyNumberFormat="1" applyFont="1" applyFill="1" applyBorder="1" applyAlignment="1">
      <alignment vertical="center"/>
    </xf>
    <xf numFmtId="186" fontId="4" fillId="33" borderId="118" xfId="0" applyNumberFormat="1" applyFont="1" applyFill="1" applyBorder="1" applyAlignment="1">
      <alignment vertical="center"/>
    </xf>
    <xf numFmtId="186" fontId="4" fillId="0" borderId="118" xfId="0" applyNumberFormat="1" applyFont="1" applyFill="1" applyBorder="1" applyAlignment="1">
      <alignment horizontal="center" vertical="center"/>
    </xf>
    <xf numFmtId="186" fontId="4" fillId="33" borderId="118" xfId="0" applyNumberFormat="1" applyFont="1" applyFill="1" applyBorder="1" applyAlignment="1">
      <alignment horizontal="center" vertical="center"/>
    </xf>
    <xf numFmtId="186" fontId="4" fillId="0" borderId="115" xfId="0" applyNumberFormat="1" applyFont="1" applyFill="1" applyBorder="1" applyAlignment="1">
      <alignment horizontal="center" vertical="center"/>
    </xf>
    <xf numFmtId="186" fontId="4" fillId="33" borderId="115" xfId="0" applyNumberFormat="1" applyFont="1" applyFill="1" applyBorder="1" applyAlignment="1">
      <alignment horizontal="center" vertical="center"/>
    </xf>
    <xf numFmtId="40" fontId="0" fillId="0" borderId="0" xfId="49" applyNumberFormat="1" applyFont="1" applyFill="1" applyAlignment="1">
      <alignment/>
    </xf>
    <xf numFmtId="194" fontId="6" fillId="0" borderId="0" xfId="42" applyNumberFormat="1" applyFont="1" applyFill="1" applyAlignment="1">
      <alignment/>
    </xf>
    <xf numFmtId="38" fontId="0" fillId="0" borderId="35" xfId="49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197" fontId="0" fillId="0" borderId="30" xfId="0" applyNumberFormat="1" applyFill="1" applyBorder="1" applyAlignment="1">
      <alignment vertical="center"/>
    </xf>
    <xf numFmtId="197" fontId="0" fillId="0" borderId="15" xfId="0" applyNumberForma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38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16" fontId="0" fillId="0" borderId="43" xfId="0" applyNumberFormat="1" applyFill="1" applyBorder="1" applyAlignment="1">
      <alignment vertical="center"/>
    </xf>
    <xf numFmtId="210" fontId="4" fillId="33" borderId="18" xfId="0" applyNumberFormat="1" applyFont="1" applyFill="1" applyBorder="1" applyAlignment="1">
      <alignment horizontal="right" vertical="center"/>
    </xf>
    <xf numFmtId="210" fontId="4" fillId="33" borderId="56" xfId="0" applyNumberFormat="1" applyFont="1" applyFill="1" applyBorder="1" applyAlignment="1">
      <alignment horizontal="right" vertical="center"/>
    </xf>
    <xf numFmtId="210" fontId="4" fillId="33" borderId="11" xfId="0" applyNumberFormat="1" applyFont="1" applyFill="1" applyBorder="1" applyAlignment="1">
      <alignment horizontal="right" vertical="center"/>
    </xf>
    <xf numFmtId="210" fontId="4" fillId="0" borderId="11" xfId="0" applyNumberFormat="1" applyFont="1" applyFill="1" applyBorder="1" applyAlignment="1">
      <alignment horizontal="right" vertical="center"/>
    </xf>
    <xf numFmtId="210" fontId="4" fillId="0" borderId="24" xfId="0" applyNumberFormat="1" applyFont="1" applyFill="1" applyBorder="1" applyAlignment="1">
      <alignment horizontal="right" vertical="center"/>
    </xf>
    <xf numFmtId="210" fontId="4" fillId="0" borderId="18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4" fillId="0" borderId="40" xfId="49" applyFont="1" applyFill="1" applyBorder="1" applyAlignment="1">
      <alignment vertical="center"/>
    </xf>
    <xf numFmtId="0" fontId="0" fillId="0" borderId="32" xfId="0" applyFill="1" applyBorder="1" applyAlignment="1">
      <alignment/>
    </xf>
    <xf numFmtId="38" fontId="4" fillId="33" borderId="25" xfId="49" applyFont="1" applyFill="1" applyBorder="1" applyAlignment="1">
      <alignment horizontal="right" vertical="center"/>
    </xf>
    <xf numFmtId="38" fontId="4" fillId="33" borderId="41" xfId="49" applyFont="1" applyFill="1" applyBorder="1" applyAlignment="1">
      <alignment horizontal="right" vertical="center"/>
    </xf>
    <xf numFmtId="0" fontId="0" fillId="0" borderId="119" xfId="0" applyFont="1" applyFill="1" applyBorder="1" applyAlignment="1">
      <alignment horizontal="center" vertical="center" wrapText="1"/>
    </xf>
    <xf numFmtId="0" fontId="6" fillId="0" borderId="35" xfId="49" applyNumberFormat="1" applyFont="1" applyFill="1" applyBorder="1" applyAlignment="1">
      <alignment horizontal="center" vertical="center" wrapText="1" shrinkToFit="1"/>
    </xf>
    <xf numFmtId="0" fontId="6" fillId="0" borderId="35" xfId="49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/>
    </xf>
    <xf numFmtId="38" fontId="4" fillId="33" borderId="31" xfId="49" applyFont="1" applyFill="1" applyBorder="1" applyAlignment="1">
      <alignment horizontal="center" vertical="center"/>
    </xf>
    <xf numFmtId="38" fontId="4" fillId="33" borderId="31" xfId="49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38" fontId="4" fillId="33" borderId="54" xfId="49" applyFont="1" applyFill="1" applyBorder="1" applyAlignment="1">
      <alignment horizontal="center" vertical="center"/>
    </xf>
    <xf numFmtId="38" fontId="4" fillId="33" borderId="35" xfId="49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vertical="center" wrapText="1"/>
    </xf>
    <xf numFmtId="0" fontId="4" fillId="33" borderId="96" xfId="0" applyFont="1" applyFill="1" applyBorder="1" applyAlignment="1">
      <alignment horizontal="center" vertical="center"/>
    </xf>
    <xf numFmtId="38" fontId="4" fillId="33" borderId="94" xfId="49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vertical="center" wrapText="1"/>
    </xf>
    <xf numFmtId="0" fontId="6" fillId="0" borderId="121" xfId="0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38" fontId="4" fillId="0" borderId="35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horizontal="center" vertical="center"/>
    </xf>
    <xf numFmtId="38" fontId="4" fillId="0" borderId="94" xfId="49" applyFont="1" applyFill="1" applyBorder="1" applyAlignment="1">
      <alignment vertical="center"/>
    </xf>
    <xf numFmtId="0" fontId="6" fillId="0" borderId="12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/>
    </xf>
    <xf numFmtId="38" fontId="4" fillId="33" borderId="13" xfId="49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center" vertical="center"/>
    </xf>
    <xf numFmtId="38" fontId="4" fillId="33" borderId="54" xfId="49" applyFont="1" applyFill="1" applyBorder="1" applyAlignment="1">
      <alignment horizontal="right" vertical="center"/>
    </xf>
    <xf numFmtId="0" fontId="6" fillId="33" borderId="12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/>
    </xf>
    <xf numFmtId="38" fontId="4" fillId="33" borderId="37" xfId="49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38" fontId="4" fillId="33" borderId="31" xfId="49" applyFont="1" applyFill="1" applyBorder="1" applyAlignment="1">
      <alignment vertical="center"/>
    </xf>
    <xf numFmtId="0" fontId="6" fillId="33" borderId="49" xfId="0" applyFont="1" applyFill="1" applyBorder="1" applyAlignment="1">
      <alignment vertical="center" wrapText="1" shrinkToFit="1"/>
    </xf>
    <xf numFmtId="38" fontId="4" fillId="33" borderId="54" xfId="49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49" applyNumberFormat="1" applyFont="1" applyFill="1" applyBorder="1" applyAlignment="1">
      <alignment horizontal="center" vertical="center" wrapText="1" shrinkToFit="1"/>
    </xf>
    <xf numFmtId="0" fontId="4" fillId="0" borderId="35" xfId="49" applyNumberFormat="1" applyFont="1" applyFill="1" applyBorder="1" applyAlignment="1">
      <alignment horizontal="center" vertical="center" wrapText="1"/>
    </xf>
    <xf numFmtId="0" fontId="4" fillId="0" borderId="43" xfId="49" applyNumberFormat="1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vertical="center"/>
    </xf>
    <xf numFmtId="0" fontId="6" fillId="33" borderId="121" xfId="0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9" fontId="7" fillId="33" borderId="13" xfId="49" applyNumberFormat="1" applyFont="1" applyFill="1" applyBorder="1" applyAlignment="1">
      <alignment vertical="center" wrapText="1"/>
    </xf>
    <xf numFmtId="38" fontId="4" fillId="33" borderId="15" xfId="49" applyFont="1" applyFill="1" applyBorder="1" applyAlignment="1">
      <alignment vertical="center"/>
    </xf>
    <xf numFmtId="0" fontId="6" fillId="33" borderId="123" xfId="0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vertical="center" wrapText="1"/>
    </xf>
    <xf numFmtId="38" fontId="4" fillId="0" borderId="49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0" fontId="6" fillId="0" borderId="123" xfId="0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38" fontId="4" fillId="33" borderId="49" xfId="49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122" xfId="49" applyFont="1" applyFill="1" applyBorder="1" applyAlignment="1">
      <alignment/>
    </xf>
    <xf numFmtId="38" fontId="4" fillId="33" borderId="40" xfId="49" applyFont="1" applyFill="1" applyBorder="1" applyAlignment="1">
      <alignment/>
    </xf>
    <xf numFmtId="38" fontId="4" fillId="0" borderId="49" xfId="49" applyFont="1" applyBorder="1" applyAlignment="1">
      <alignment/>
    </xf>
    <xf numFmtId="38" fontId="4" fillId="33" borderId="49" xfId="49" applyFont="1" applyFill="1" applyBorder="1" applyAlignment="1">
      <alignment/>
    </xf>
    <xf numFmtId="38" fontId="4" fillId="33" borderId="122" xfId="49" applyFont="1" applyFill="1" applyBorder="1" applyAlignment="1">
      <alignment/>
    </xf>
    <xf numFmtId="38" fontId="4" fillId="0" borderId="15" xfId="49" applyFont="1" applyFill="1" applyBorder="1" applyAlignment="1">
      <alignment horizontal="center" vertical="center"/>
    </xf>
    <xf numFmtId="38" fontId="4" fillId="0" borderId="15" xfId="49" applyFont="1" applyBorder="1" applyAlignment="1">
      <alignment/>
    </xf>
    <xf numFmtId="38" fontId="4" fillId="0" borderId="122" xfId="49" applyFont="1" applyBorder="1" applyAlignment="1">
      <alignment/>
    </xf>
    <xf numFmtId="38" fontId="4" fillId="0" borderId="40" xfId="49" applyFont="1" applyBorder="1" applyAlignment="1">
      <alignment/>
    </xf>
    <xf numFmtId="38" fontId="4" fillId="0" borderId="40" xfId="49" applyFont="1" applyFill="1" applyBorder="1" applyAlignment="1">
      <alignment horizontal="center" vertical="center"/>
    </xf>
    <xf numFmtId="49" fontId="6" fillId="0" borderId="58" xfId="49" applyNumberFormat="1" applyFont="1" applyFill="1" applyBorder="1" applyAlignment="1">
      <alignment horizontal="center" vertical="center" wrapText="1" shrinkToFit="1"/>
    </xf>
    <xf numFmtId="38" fontId="4" fillId="0" borderId="37" xfId="49" applyFont="1" applyFill="1" applyBorder="1" applyAlignment="1">
      <alignment horizontal="right" vertical="center" wrapText="1"/>
    </xf>
    <xf numFmtId="38" fontId="6" fillId="0" borderId="37" xfId="49" applyFont="1" applyFill="1" applyBorder="1" applyAlignment="1">
      <alignment horizontal="left" vertical="center" wrapText="1"/>
    </xf>
    <xf numFmtId="49" fontId="6" fillId="0" borderId="40" xfId="49" applyNumberFormat="1" applyFont="1" applyFill="1" applyBorder="1" applyAlignment="1">
      <alignment horizontal="left" vertical="center" wrapText="1"/>
    </xf>
    <xf numFmtId="38" fontId="6" fillId="33" borderId="31" xfId="49" applyFont="1" applyFill="1" applyBorder="1" applyAlignment="1">
      <alignment horizontal="left" vertical="center" wrapText="1"/>
    </xf>
    <xf numFmtId="49" fontId="6" fillId="33" borderId="15" xfId="49" applyNumberFormat="1" applyFont="1" applyFill="1" applyBorder="1" applyAlignment="1">
      <alignment horizontal="left" vertical="center" wrapText="1"/>
    </xf>
    <xf numFmtId="38" fontId="4" fillId="33" borderId="13" xfId="49" applyFont="1" applyFill="1" applyBorder="1" applyAlignment="1">
      <alignment horizontal="center" vertical="center" wrapText="1"/>
    </xf>
    <xf numFmtId="38" fontId="6" fillId="33" borderId="13" xfId="49" applyFont="1" applyFill="1" applyBorder="1" applyAlignment="1">
      <alignment horizontal="center" vertical="center" wrapText="1"/>
    </xf>
    <xf numFmtId="38" fontId="6" fillId="33" borderId="13" xfId="49" applyFont="1" applyFill="1" applyBorder="1" applyAlignment="1">
      <alignment horizontal="left" vertical="center" wrapText="1"/>
    </xf>
    <xf numFmtId="38" fontId="6" fillId="33" borderId="54" xfId="49" applyFont="1" applyFill="1" applyBorder="1" applyAlignment="1">
      <alignment horizontal="left" vertical="center" wrapText="1"/>
    </xf>
    <xf numFmtId="38" fontId="4" fillId="33" borderId="33" xfId="49" applyFont="1" applyFill="1" applyBorder="1" applyAlignment="1">
      <alignment vertical="center" wrapText="1"/>
    </xf>
    <xf numFmtId="38" fontId="6" fillId="33" borderId="124" xfId="49" applyFont="1" applyFill="1" applyBorder="1" applyAlignment="1">
      <alignment horizontal="left" vertical="center" wrapText="1"/>
    </xf>
    <xf numFmtId="38" fontId="6" fillId="33" borderId="120" xfId="49" applyFont="1" applyFill="1" applyBorder="1" applyAlignment="1">
      <alignment horizontal="left" vertical="center" wrapText="1"/>
    </xf>
    <xf numFmtId="38" fontId="4" fillId="0" borderId="31" xfId="49" applyFont="1" applyFill="1" applyBorder="1" applyAlignment="1">
      <alignment horizontal="right" vertical="center" wrapText="1"/>
    </xf>
    <xf numFmtId="38" fontId="6" fillId="0" borderId="31" xfId="49" applyFont="1" applyFill="1" applyBorder="1" applyAlignment="1">
      <alignment horizontal="left" vertical="center" wrapText="1"/>
    </xf>
    <xf numFmtId="49" fontId="6" fillId="0" borderId="49" xfId="49" applyNumberFormat="1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right" vertical="center" wrapText="1"/>
    </xf>
    <xf numFmtId="38" fontId="6" fillId="0" borderId="13" xfId="49" applyFont="1" applyFill="1" applyBorder="1" applyAlignment="1">
      <alignment horizontal="left" vertical="center" wrapText="1"/>
    </xf>
    <xf numFmtId="49" fontId="6" fillId="0" borderId="15" xfId="49" applyNumberFormat="1" applyFont="1" applyFill="1" applyBorder="1" applyAlignment="1">
      <alignment horizontal="left" vertical="center" wrapText="1"/>
    </xf>
    <xf numFmtId="38" fontId="4" fillId="0" borderId="54" xfId="49" applyFont="1" applyFill="1" applyBorder="1" applyAlignment="1">
      <alignment horizontal="right" vertical="center" wrapText="1"/>
    </xf>
    <xf numFmtId="38" fontId="6" fillId="0" borderId="54" xfId="49" applyFont="1" applyFill="1" applyBorder="1" applyAlignment="1">
      <alignment horizontal="left" vertical="center" wrapText="1"/>
    </xf>
    <xf numFmtId="49" fontId="6" fillId="0" borderId="122" xfId="49" applyNumberFormat="1" applyFont="1" applyFill="1" applyBorder="1" applyAlignment="1">
      <alignment horizontal="left" vertical="center" wrapText="1"/>
    </xf>
    <xf numFmtId="38" fontId="4" fillId="0" borderId="33" xfId="49" applyFont="1" applyFill="1" applyBorder="1" applyAlignment="1">
      <alignment vertical="center" wrapText="1"/>
    </xf>
    <xf numFmtId="38" fontId="6" fillId="0" borderId="124" xfId="49" applyFont="1" applyFill="1" applyBorder="1" applyAlignment="1">
      <alignment horizontal="left" vertical="center" wrapText="1"/>
    </xf>
    <xf numFmtId="38" fontId="6" fillId="0" borderId="120" xfId="49" applyFont="1" applyFill="1" applyBorder="1" applyAlignment="1">
      <alignment horizontal="left" vertical="center" wrapText="1"/>
    </xf>
    <xf numFmtId="49" fontId="6" fillId="33" borderId="49" xfId="49" applyNumberFormat="1" applyFont="1" applyFill="1" applyBorder="1" applyAlignment="1">
      <alignment horizontal="left" vertical="center" wrapText="1"/>
    </xf>
    <xf numFmtId="49" fontId="6" fillId="33" borderId="15" xfId="49" applyNumberFormat="1" applyFont="1" applyFill="1" applyBorder="1" applyAlignment="1">
      <alignment horizontal="center" vertical="center" wrapText="1"/>
    </xf>
    <xf numFmtId="49" fontId="6" fillId="33" borderId="122" xfId="49" applyNumberFormat="1" applyFont="1" applyFill="1" applyBorder="1" applyAlignment="1">
      <alignment horizontal="left" vertical="center" wrapText="1"/>
    </xf>
    <xf numFmtId="38" fontId="4" fillId="0" borderId="37" xfId="49" applyFont="1" applyFill="1" applyBorder="1" applyAlignment="1">
      <alignment horizontal="center" vertical="center" wrapText="1"/>
    </xf>
    <xf numFmtId="38" fontId="4" fillId="33" borderId="37" xfId="49" applyFont="1" applyFill="1" applyBorder="1" applyAlignment="1">
      <alignment horizontal="center" vertical="center" wrapText="1"/>
    </xf>
    <xf numFmtId="38" fontId="6" fillId="33" borderId="37" xfId="49" applyFont="1" applyFill="1" applyBorder="1" applyAlignment="1">
      <alignment horizontal="left" vertical="center" wrapText="1"/>
    </xf>
    <xf numFmtId="49" fontId="6" fillId="33" borderId="40" xfId="49" applyNumberFormat="1" applyFont="1" applyFill="1" applyBorder="1" applyAlignment="1">
      <alignment horizontal="left" vertical="center" wrapText="1"/>
    </xf>
    <xf numFmtId="38" fontId="4" fillId="0" borderId="54" xfId="49" applyFont="1" applyFill="1" applyBorder="1" applyAlignment="1">
      <alignment horizontal="center" vertical="center" wrapText="1"/>
    </xf>
    <xf numFmtId="38" fontId="4" fillId="33" borderId="37" xfId="49" applyFont="1" applyFill="1" applyBorder="1" applyAlignment="1">
      <alignment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6" fillId="0" borderId="54" xfId="49" applyFont="1" applyFill="1" applyBorder="1" applyAlignment="1">
      <alignment horizontal="center" vertical="center" wrapText="1"/>
    </xf>
    <xf numFmtId="38" fontId="6" fillId="0" borderId="122" xfId="49" applyFont="1" applyFill="1" applyBorder="1" applyAlignment="1">
      <alignment horizontal="center" vertical="center" wrapText="1"/>
    </xf>
    <xf numFmtId="38" fontId="4" fillId="33" borderId="31" xfId="49" applyFont="1" applyFill="1" applyBorder="1" applyAlignment="1">
      <alignment vertical="center" wrapText="1"/>
    </xf>
    <xf numFmtId="38" fontId="4" fillId="33" borderId="54" xfId="49" applyFont="1" applyFill="1" applyBorder="1" applyAlignment="1">
      <alignment horizontal="right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 wrapText="1"/>
    </xf>
    <xf numFmtId="38" fontId="4" fillId="33" borderId="37" xfId="49" applyFont="1" applyFill="1" applyBorder="1" applyAlignment="1">
      <alignment horizontal="right" vertical="center" wrapText="1"/>
    </xf>
    <xf numFmtId="38" fontId="4" fillId="0" borderId="33" xfId="49" applyFont="1" applyFill="1" applyBorder="1" applyAlignment="1">
      <alignment horizontal="right" vertical="center" wrapText="1"/>
    </xf>
    <xf numFmtId="38" fontId="4" fillId="33" borderId="31" xfId="49" applyFont="1" applyFill="1" applyBorder="1" applyAlignment="1">
      <alignment horizontal="right" vertical="center" wrapText="1"/>
    </xf>
    <xf numFmtId="38" fontId="4" fillId="33" borderId="13" xfId="49" applyFont="1" applyFill="1" applyBorder="1" applyAlignment="1">
      <alignment horizontal="right" vertical="center" wrapText="1"/>
    </xf>
    <xf numFmtId="38" fontId="6" fillId="33" borderId="122" xfId="49" applyFont="1" applyFill="1" applyBorder="1" applyAlignment="1">
      <alignment horizontal="center" vertical="center" wrapText="1"/>
    </xf>
    <xf numFmtId="38" fontId="6" fillId="0" borderId="49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vertical="center" wrapText="1"/>
    </xf>
    <xf numFmtId="38" fontId="6" fillId="0" borderId="15" xfId="49" applyFont="1" applyFill="1" applyBorder="1" applyAlignment="1">
      <alignment horizontal="center" vertical="center" wrapText="1"/>
    </xf>
    <xf numFmtId="38" fontId="4" fillId="0" borderId="54" xfId="49" applyFont="1" applyFill="1" applyBorder="1" applyAlignment="1">
      <alignment vertical="center" wrapText="1"/>
    </xf>
    <xf numFmtId="38" fontId="6" fillId="33" borderId="49" xfId="49" applyFont="1" applyFill="1" applyBorder="1" applyAlignment="1">
      <alignment horizontal="center" vertical="center" wrapText="1"/>
    </xf>
    <xf numFmtId="38" fontId="4" fillId="33" borderId="33" xfId="49" applyFont="1" applyFill="1" applyBorder="1" applyAlignment="1">
      <alignment horizontal="right" vertical="center" wrapText="1"/>
    </xf>
    <xf numFmtId="38" fontId="6" fillId="0" borderId="37" xfId="49" applyFont="1" applyFill="1" applyBorder="1" applyAlignment="1">
      <alignment horizontal="center" vertical="center" wrapText="1"/>
    </xf>
    <xf numFmtId="49" fontId="6" fillId="0" borderId="40" xfId="49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33" borderId="56" xfId="0" applyFont="1" applyFill="1" applyBorder="1" applyAlignment="1">
      <alignment vertical="center" wrapText="1"/>
    </xf>
    <xf numFmtId="0" fontId="6" fillId="33" borderId="102" xfId="0" applyFont="1" applyFill="1" applyBorder="1" applyAlignment="1">
      <alignment horizontal="center" vertical="center"/>
    </xf>
    <xf numFmtId="38" fontId="4" fillId="33" borderId="35" xfId="49" applyFont="1" applyFill="1" applyBorder="1" applyAlignment="1">
      <alignment vertical="center"/>
    </xf>
    <xf numFmtId="38" fontId="4" fillId="33" borderId="58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 wrapText="1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4" fillId="33" borderId="35" xfId="49" applyFont="1" applyFill="1" applyBorder="1" applyAlignment="1">
      <alignment horizontal="center" vertical="center" wrapText="1"/>
    </xf>
    <xf numFmtId="38" fontId="6" fillId="33" borderId="35" xfId="49" applyFont="1" applyFill="1" applyBorder="1" applyAlignment="1">
      <alignment horizontal="left" vertical="center" wrapText="1"/>
    </xf>
    <xf numFmtId="49" fontId="6" fillId="33" borderId="58" xfId="49" applyNumberFormat="1" applyFont="1" applyFill="1" applyBorder="1" applyAlignment="1">
      <alignment horizontal="left" vertical="center" wrapText="1"/>
    </xf>
    <xf numFmtId="38" fontId="4" fillId="33" borderId="94" xfId="49" applyFont="1" applyFill="1" applyBorder="1" applyAlignment="1">
      <alignment vertical="center" wrapText="1"/>
    </xf>
    <xf numFmtId="205" fontId="4" fillId="0" borderId="125" xfId="49" applyNumberFormat="1" applyFont="1" applyFill="1" applyBorder="1" applyAlignment="1">
      <alignment horizontal="right" vertical="center"/>
    </xf>
    <xf numFmtId="205" fontId="4" fillId="0" borderId="126" xfId="49" applyNumberFormat="1" applyFont="1" applyFill="1" applyBorder="1" applyAlignment="1">
      <alignment horizontal="right" vertical="center"/>
    </xf>
    <xf numFmtId="205" fontId="4" fillId="0" borderId="45" xfId="49" applyNumberFormat="1" applyFont="1" applyFill="1" applyBorder="1" applyAlignment="1">
      <alignment horizontal="right" vertical="center"/>
    </xf>
    <xf numFmtId="210" fontId="4" fillId="33" borderId="10" xfId="49" applyNumberFormat="1" applyFont="1" applyFill="1" applyBorder="1" applyAlignment="1">
      <alignment horizontal="right" vertical="center"/>
    </xf>
    <xf numFmtId="210" fontId="4" fillId="0" borderId="94" xfId="49" applyNumberFormat="1" applyFont="1" applyFill="1" applyBorder="1" applyAlignment="1">
      <alignment horizontal="right" vertical="center"/>
    </xf>
    <xf numFmtId="205" fontId="4" fillId="33" borderId="94" xfId="49" applyNumberFormat="1" applyFont="1" applyFill="1" applyBorder="1" applyAlignment="1">
      <alignment horizontal="right" vertical="center"/>
    </xf>
    <xf numFmtId="38" fontId="4" fillId="33" borderId="127" xfId="49" applyFont="1" applyFill="1" applyBorder="1" applyAlignment="1">
      <alignment horizontal="right" vertical="center"/>
    </xf>
    <xf numFmtId="0" fontId="4" fillId="33" borderId="54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horizontal="center" vertical="center" shrinkToFit="1"/>
    </xf>
    <xf numFmtId="210" fontId="4" fillId="0" borderId="128" xfId="49" applyNumberFormat="1" applyFont="1" applyFill="1" applyBorder="1" applyAlignment="1">
      <alignment horizontal="right" vertical="center"/>
    </xf>
    <xf numFmtId="205" fontId="0" fillId="33" borderId="37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right" vertical="center" shrinkToFit="1"/>
    </xf>
    <xf numFmtId="38" fontId="4" fillId="0" borderId="129" xfId="49" applyFont="1" applyFill="1" applyBorder="1" applyAlignment="1">
      <alignment horizontal="right" vertical="center"/>
    </xf>
    <xf numFmtId="0" fontId="4" fillId="0" borderId="96" xfId="0" applyFont="1" applyFill="1" applyBorder="1" applyAlignment="1">
      <alignment horizontal="right" vertical="center"/>
    </xf>
    <xf numFmtId="38" fontId="4" fillId="0" borderId="122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49" fontId="6" fillId="33" borderId="40" xfId="49" applyNumberFormat="1" applyFont="1" applyFill="1" applyBorder="1" applyAlignment="1">
      <alignment horizontal="center" vertical="center" wrapText="1"/>
    </xf>
    <xf numFmtId="38" fontId="0" fillId="0" borderId="16" xfId="0" applyNumberFormat="1" applyFill="1" applyBorder="1" applyAlignment="1">
      <alignment horizontal="right" vertical="center"/>
    </xf>
    <xf numFmtId="38" fontId="0" fillId="0" borderId="5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center" vertical="center"/>
    </xf>
    <xf numFmtId="178" fontId="7" fillId="0" borderId="78" xfId="0" applyNumberFormat="1" applyFont="1" applyFill="1" applyBorder="1" applyAlignment="1">
      <alignment horizontal="center" vertical="center"/>
    </xf>
    <xf numFmtId="210" fontId="4" fillId="0" borderId="23" xfId="49" applyNumberFormat="1" applyFont="1" applyFill="1" applyBorder="1" applyAlignment="1">
      <alignment horizontal="right" vertical="center" shrinkToFit="1"/>
    </xf>
    <xf numFmtId="194" fontId="4" fillId="0" borderId="33" xfId="42" applyNumberFormat="1" applyFont="1" applyFill="1" applyBorder="1" applyAlignment="1">
      <alignment horizontal="right" vertical="center"/>
    </xf>
    <xf numFmtId="210" fontId="4" fillId="0" borderId="68" xfId="49" applyNumberFormat="1" applyFont="1" applyFill="1" applyBorder="1" applyAlignment="1">
      <alignment horizontal="right" vertical="center" shrinkToFit="1"/>
    </xf>
    <xf numFmtId="38" fontId="4" fillId="33" borderId="49" xfId="49" applyFont="1" applyFill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49" fontId="6" fillId="0" borderId="122" xfId="49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vertical="center"/>
    </xf>
    <xf numFmtId="189" fontId="7" fillId="0" borderId="131" xfId="0" applyNumberFormat="1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 applyProtection="1">
      <alignment vertical="center"/>
      <protection/>
    </xf>
    <xf numFmtId="0" fontId="6" fillId="0" borderId="76" xfId="0" applyFont="1" applyFill="1" applyBorder="1" applyAlignment="1">
      <alignment horizontal="center" vertical="center"/>
    </xf>
    <xf numFmtId="4" fontId="6" fillId="0" borderId="76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horizontal="center" vertical="center"/>
    </xf>
    <xf numFmtId="3" fontId="4" fillId="0" borderId="76" xfId="0" applyNumberFormat="1" applyFont="1" applyFill="1" applyBorder="1" applyAlignment="1">
      <alignment horizontal="right" vertical="center"/>
    </xf>
    <xf numFmtId="197" fontId="4" fillId="0" borderId="76" xfId="0" applyNumberFormat="1" applyFont="1" applyFill="1" applyBorder="1" applyAlignment="1">
      <alignment horizontal="right" vertical="center"/>
    </xf>
    <xf numFmtId="197" fontId="4" fillId="0" borderId="76" xfId="0" applyNumberFormat="1" applyFont="1" applyFill="1" applyBorder="1" applyAlignment="1">
      <alignment horizontal="right" vertical="center" shrinkToFit="1"/>
    </xf>
    <xf numFmtId="0" fontId="6" fillId="0" borderId="76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205" fontId="4" fillId="0" borderId="24" xfId="49" applyNumberFormat="1" applyFont="1" applyFill="1" applyBorder="1" applyAlignment="1">
      <alignment horizontal="right" vertical="center"/>
    </xf>
    <xf numFmtId="0" fontId="6" fillId="0" borderId="101" xfId="0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38" fontId="4" fillId="0" borderId="48" xfId="49" applyFont="1" applyFill="1" applyBorder="1" applyAlignment="1">
      <alignment/>
    </xf>
    <xf numFmtId="38" fontId="4" fillId="0" borderId="104" xfId="49" applyFont="1" applyFill="1" applyBorder="1" applyAlignment="1">
      <alignment vertical="center"/>
    </xf>
    <xf numFmtId="0" fontId="4" fillId="33" borderId="54" xfId="0" applyFont="1" applyFill="1" applyBorder="1" applyAlignment="1">
      <alignment/>
    </xf>
    <xf numFmtId="38" fontId="4" fillId="0" borderId="29" xfId="49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38" fontId="4" fillId="0" borderId="29" xfId="49" applyFont="1" applyFill="1" applyBorder="1" applyAlignment="1">
      <alignment horizontal="right" vertical="center" wrapText="1"/>
    </xf>
    <xf numFmtId="38" fontId="6" fillId="0" borderId="29" xfId="49" applyFont="1" applyFill="1" applyBorder="1" applyAlignment="1">
      <alignment horizontal="left" vertical="center" wrapText="1"/>
    </xf>
    <xf numFmtId="49" fontId="6" fillId="0" borderId="30" xfId="49" applyNumberFormat="1" applyFont="1" applyFill="1" applyBorder="1" applyAlignment="1">
      <alignment horizontal="left" vertical="center" wrapText="1"/>
    </xf>
    <xf numFmtId="210" fontId="4" fillId="33" borderId="133" xfId="49" applyNumberFormat="1" applyFont="1" applyFill="1" applyBorder="1" applyAlignment="1">
      <alignment horizontal="right" vertical="center"/>
    </xf>
    <xf numFmtId="194" fontId="4" fillId="0" borderId="108" xfId="42" applyNumberFormat="1" applyFont="1" applyFill="1" applyBorder="1" applyAlignment="1">
      <alignment vertical="center"/>
    </xf>
    <xf numFmtId="197" fontId="4" fillId="0" borderId="108" xfId="0" applyNumberFormat="1" applyFont="1" applyFill="1" applyBorder="1" applyAlignment="1">
      <alignment vertical="center"/>
    </xf>
    <xf numFmtId="218" fontId="4" fillId="0" borderId="108" xfId="0" applyNumberFormat="1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186" fontId="4" fillId="0" borderId="108" xfId="0" applyNumberFormat="1" applyFont="1" applyFill="1" applyBorder="1" applyAlignment="1">
      <alignment vertical="center"/>
    </xf>
    <xf numFmtId="186" fontId="4" fillId="0" borderId="116" xfId="0" applyNumberFormat="1" applyFont="1" applyFill="1" applyBorder="1" applyAlignment="1">
      <alignment vertical="center"/>
    </xf>
    <xf numFmtId="0" fontId="0" fillId="0" borderId="134" xfId="0" applyFill="1" applyBorder="1" applyAlignment="1">
      <alignment vertical="center"/>
    </xf>
    <xf numFmtId="38" fontId="4" fillId="0" borderId="107" xfId="49" applyFont="1" applyFill="1" applyBorder="1" applyAlignment="1">
      <alignment horizontal="right" vertical="center"/>
    </xf>
    <xf numFmtId="38" fontId="4" fillId="0" borderId="135" xfId="49" applyFont="1" applyFill="1" applyBorder="1" applyAlignment="1">
      <alignment horizontal="right" vertical="center"/>
    </xf>
    <xf numFmtId="0" fontId="7" fillId="0" borderId="100" xfId="0" applyFont="1" applyFill="1" applyBorder="1" applyAlignment="1">
      <alignment horizontal="center" vertical="center" shrinkToFit="1"/>
    </xf>
    <xf numFmtId="32" fontId="7" fillId="0" borderId="0" xfId="0" applyNumberFormat="1" applyFont="1" applyAlignment="1">
      <alignment horizontal="center"/>
    </xf>
    <xf numFmtId="32" fontId="7" fillId="0" borderId="42" xfId="0" applyNumberFormat="1" applyFont="1" applyBorder="1" applyAlignment="1">
      <alignment horizontal="center"/>
    </xf>
    <xf numFmtId="0" fontId="6" fillId="0" borderId="136" xfId="0" applyFont="1" applyFill="1" applyBorder="1" applyAlignment="1">
      <alignment horizontal="center"/>
    </xf>
    <xf numFmtId="49" fontId="7" fillId="0" borderId="37" xfId="49" applyNumberFormat="1" applyFont="1" applyFill="1" applyBorder="1" applyAlignment="1">
      <alignment vertical="center" wrapText="1"/>
    </xf>
    <xf numFmtId="38" fontId="4" fillId="33" borderId="34" xfId="49" applyFont="1" applyFill="1" applyBorder="1" applyAlignment="1">
      <alignment vertical="center"/>
    </xf>
    <xf numFmtId="0" fontId="4" fillId="33" borderId="122" xfId="0" applyFont="1" applyFill="1" applyBorder="1" applyAlignment="1">
      <alignment/>
    </xf>
    <xf numFmtId="38" fontId="4" fillId="33" borderId="36" xfId="49" applyFont="1" applyFill="1" applyBorder="1" applyAlignment="1">
      <alignment horizontal="right" vertical="center"/>
    </xf>
    <xf numFmtId="38" fontId="4" fillId="0" borderId="137" xfId="49" applyFont="1" applyFill="1" applyBorder="1" applyAlignment="1">
      <alignment horizontal="right" vertical="center"/>
    </xf>
    <xf numFmtId="38" fontId="4" fillId="0" borderId="95" xfId="49" applyFont="1" applyFill="1" applyBorder="1" applyAlignment="1">
      <alignment horizontal="right" vertical="center"/>
    </xf>
    <xf numFmtId="38" fontId="4" fillId="0" borderId="138" xfId="49" applyFont="1" applyFill="1" applyBorder="1" applyAlignment="1">
      <alignment horizontal="right" vertical="center"/>
    </xf>
    <xf numFmtId="194" fontId="0" fillId="0" borderId="42" xfId="0" applyNumberFormat="1" applyFill="1" applyBorder="1" applyAlignment="1">
      <alignment horizontal="right" vertical="center"/>
    </xf>
    <xf numFmtId="197" fontId="0" fillId="0" borderId="13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38" fontId="0" fillId="0" borderId="0" xfId="0" applyNumberFormat="1" applyBorder="1" applyAlignment="1">
      <alignment/>
    </xf>
    <xf numFmtId="210" fontId="4" fillId="33" borderId="34" xfId="49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38" fontId="4" fillId="35" borderId="16" xfId="49" applyFont="1" applyFill="1" applyBorder="1" applyAlignment="1">
      <alignment horizontal="right" vertical="center"/>
    </xf>
    <xf numFmtId="38" fontId="4" fillId="35" borderId="107" xfId="49" applyFont="1" applyFill="1" applyBorder="1" applyAlignment="1">
      <alignment vertical="center"/>
    </xf>
    <xf numFmtId="0" fontId="6" fillId="35" borderId="90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68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/>
    </xf>
    <xf numFmtId="205" fontId="4" fillId="0" borderId="64" xfId="49" applyNumberFormat="1" applyFont="1" applyFill="1" applyBorder="1" applyAlignment="1">
      <alignment horizontal="right" vertical="center"/>
    </xf>
    <xf numFmtId="213" fontId="4" fillId="0" borderId="16" xfId="0" applyNumberFormat="1" applyFont="1" applyBorder="1" applyAlignment="1">
      <alignment horizontal="right" vertical="center"/>
    </xf>
    <xf numFmtId="0" fontId="4" fillId="0" borderId="1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205" fontId="4" fillId="0" borderId="142" xfId="49" applyNumberFormat="1" applyFont="1" applyFill="1" applyBorder="1" applyAlignment="1">
      <alignment horizontal="right" vertical="center"/>
    </xf>
    <xf numFmtId="205" fontId="4" fillId="0" borderId="94" xfId="49" applyNumberFormat="1" applyFont="1" applyFill="1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205" fontId="4" fillId="0" borderId="26" xfId="49" applyNumberFormat="1" applyFont="1" applyFill="1" applyBorder="1" applyAlignment="1">
      <alignment horizontal="right" vertical="center"/>
    </xf>
    <xf numFmtId="205" fontId="4" fillId="0" borderId="144" xfId="49" applyNumberFormat="1" applyFont="1" applyFill="1" applyBorder="1" applyAlignment="1">
      <alignment horizontal="right" vertical="center"/>
    </xf>
    <xf numFmtId="205" fontId="4" fillId="0" borderId="145" xfId="49" applyNumberFormat="1" applyFont="1" applyFill="1" applyBorder="1" applyAlignment="1">
      <alignment horizontal="right" vertical="center"/>
    </xf>
    <xf numFmtId="0" fontId="4" fillId="0" borderId="146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5" fillId="0" borderId="98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14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38" fontId="4" fillId="33" borderId="52" xfId="49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2" xfId="0" applyFont="1" applyFill="1" applyBorder="1" applyAlignment="1">
      <alignment vertical="center"/>
    </xf>
    <xf numFmtId="0" fontId="7" fillId="0" borderId="15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0" fillId="0" borderId="154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7" fillId="33" borderId="15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vertical="center"/>
    </xf>
    <xf numFmtId="0" fontId="0" fillId="33" borderId="99" xfId="0" applyFill="1" applyBorder="1" applyAlignment="1">
      <alignment vertical="center"/>
    </xf>
    <xf numFmtId="0" fontId="10" fillId="33" borderId="154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4" fillId="33" borderId="156" xfId="0" applyFont="1" applyFill="1" applyBorder="1" applyAlignment="1">
      <alignment vertical="center"/>
    </xf>
    <xf numFmtId="0" fontId="0" fillId="33" borderId="157" xfId="0" applyFill="1" applyBorder="1" applyAlignment="1">
      <alignment vertical="center"/>
    </xf>
    <xf numFmtId="0" fontId="0" fillId="33" borderId="158" xfId="0" applyFill="1" applyBorder="1" applyAlignment="1">
      <alignment vertical="center"/>
    </xf>
    <xf numFmtId="0" fontId="10" fillId="0" borderId="103" xfId="0" applyFont="1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4" fillId="0" borderId="159" xfId="0" applyFont="1" applyFill="1" applyBorder="1" applyAlignment="1">
      <alignment horizontal="left" vertical="center"/>
    </xf>
    <xf numFmtId="0" fontId="0" fillId="0" borderId="16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7" fillId="33" borderId="155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0" borderId="155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6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38" fontId="7" fillId="0" borderId="139" xfId="0" applyNumberFormat="1" applyFont="1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7" fillId="33" borderId="161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139" xfId="0" applyFont="1" applyFill="1" applyBorder="1" applyAlignment="1">
      <alignment vertical="center" wrapText="1"/>
    </xf>
    <xf numFmtId="0" fontId="0" fillId="33" borderId="93" xfId="0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 wrapText="1"/>
    </xf>
    <xf numFmtId="0" fontId="7" fillId="0" borderId="139" xfId="0" applyFont="1" applyFill="1" applyBorder="1" applyAlignment="1">
      <alignment vertical="center" wrapText="1"/>
    </xf>
    <xf numFmtId="0" fontId="7" fillId="0" borderId="93" xfId="0" applyFont="1" applyBorder="1" applyAlignment="1">
      <alignment vertical="center" wrapText="1"/>
    </xf>
    <xf numFmtId="0" fontId="7" fillId="33" borderId="153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vertical="center" shrinkToFit="1"/>
    </xf>
    <xf numFmtId="0" fontId="6" fillId="33" borderId="5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0" borderId="156" xfId="0" applyFont="1" applyFill="1" applyBorder="1" applyAlignment="1">
      <alignment horizontal="left" vertical="center"/>
    </xf>
    <xf numFmtId="0" fontId="4" fillId="0" borderId="157" xfId="0" applyFont="1" applyFill="1" applyBorder="1" applyAlignment="1">
      <alignment horizontal="left" vertical="center"/>
    </xf>
    <xf numFmtId="0" fontId="0" fillId="0" borderId="157" xfId="0" applyFill="1" applyBorder="1" applyAlignment="1">
      <alignment vertical="center"/>
    </xf>
    <xf numFmtId="0" fontId="0" fillId="0" borderId="158" xfId="0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10" fillId="33" borderId="111" xfId="0" applyFont="1" applyFill="1" applyBorder="1" applyAlignment="1">
      <alignment horizontal="center" vertical="center"/>
    </xf>
    <xf numFmtId="0" fontId="4" fillId="33" borderId="162" xfId="0" applyFont="1" applyFill="1" applyBorder="1" applyAlignment="1">
      <alignment vertical="center" shrinkToFit="1"/>
    </xf>
    <xf numFmtId="0" fontId="0" fillId="33" borderId="163" xfId="0" applyFill="1" applyBorder="1" applyAlignment="1">
      <alignment vertical="center"/>
    </xf>
    <xf numFmtId="0" fontId="0" fillId="33" borderId="164" xfId="0" applyFill="1" applyBorder="1" applyAlignment="1">
      <alignment vertical="center"/>
    </xf>
    <xf numFmtId="0" fontId="7" fillId="0" borderId="16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 wrapText="1"/>
    </xf>
    <xf numFmtId="0" fontId="7" fillId="0" borderId="15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0" fillId="33" borderId="63" xfId="0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33" borderId="152" xfId="0" applyFont="1" applyFill="1" applyBorder="1" applyAlignment="1">
      <alignment vertical="center"/>
    </xf>
    <xf numFmtId="0" fontId="7" fillId="33" borderId="161" xfId="0" applyNumberFormat="1" applyFont="1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4" fillId="0" borderId="166" xfId="0" applyFont="1" applyFill="1" applyBorder="1" applyAlignment="1">
      <alignment vertical="center"/>
    </xf>
    <xf numFmtId="0" fontId="0" fillId="0" borderId="167" xfId="0" applyFill="1" applyBorder="1" applyAlignment="1">
      <alignment vertical="center"/>
    </xf>
    <xf numFmtId="0" fontId="0" fillId="0" borderId="168" xfId="0" applyFill="1" applyBorder="1" applyAlignment="1">
      <alignment vertical="center"/>
    </xf>
    <xf numFmtId="0" fontId="0" fillId="0" borderId="93" xfId="0" applyFill="1" applyBorder="1" applyAlignment="1">
      <alignment vertical="center" wrapText="1"/>
    </xf>
    <xf numFmtId="0" fontId="4" fillId="0" borderId="156" xfId="0" applyFont="1" applyFill="1" applyBorder="1" applyAlignment="1">
      <alignment vertical="center"/>
    </xf>
    <xf numFmtId="0" fontId="7" fillId="33" borderId="153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0" fillId="33" borderId="28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109" xfId="0" applyFont="1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38" fontId="4" fillId="0" borderId="35" xfId="49" applyFont="1" applyFill="1" applyBorder="1" applyAlignment="1">
      <alignment vertical="center"/>
    </xf>
    <xf numFmtId="0" fontId="7" fillId="0" borderId="16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5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9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38" fontId="7" fillId="33" borderId="155" xfId="0" applyNumberFormat="1" applyFont="1" applyFill="1" applyBorder="1" applyAlignment="1">
      <alignment vertical="center" wrapText="1"/>
    </xf>
    <xf numFmtId="38" fontId="7" fillId="33" borderId="14" xfId="0" applyNumberFormat="1" applyFont="1" applyFill="1" applyBorder="1" applyAlignment="1">
      <alignment vertical="center" wrapText="1"/>
    </xf>
    <xf numFmtId="38" fontId="7" fillId="0" borderId="155" xfId="0" applyNumberFormat="1" applyFont="1" applyFill="1" applyBorder="1" applyAlignment="1">
      <alignment vertical="center" wrapText="1"/>
    </xf>
    <xf numFmtId="38" fontId="7" fillId="0" borderId="14" xfId="0" applyNumberFormat="1" applyFont="1" applyFill="1" applyBorder="1" applyAlignment="1">
      <alignment vertical="center" wrapText="1"/>
    </xf>
    <xf numFmtId="0" fontId="4" fillId="0" borderId="83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7" fillId="0" borderId="139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38" fontId="4" fillId="33" borderId="35" xfId="49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" fillId="33" borderId="17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0" borderId="155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33" borderId="153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6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49" fontId="7" fillId="33" borderId="139" xfId="0" applyNumberFormat="1" applyFont="1" applyFill="1" applyBorder="1" applyAlignment="1">
      <alignment vertical="center" wrapText="1"/>
    </xf>
    <xf numFmtId="49" fontId="0" fillId="33" borderId="93" xfId="0" applyNumberFormat="1" applyFill="1" applyBorder="1" applyAlignment="1">
      <alignment vertical="center" wrapText="1"/>
    </xf>
    <xf numFmtId="0" fontId="7" fillId="0" borderId="9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4" fillId="0" borderId="17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33" borderId="173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50" xfId="0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wrapText="1"/>
    </xf>
    <xf numFmtId="0" fontId="10" fillId="33" borderId="174" xfId="0" applyFont="1" applyFill="1" applyBorder="1" applyAlignment="1">
      <alignment horizontal="center" vertical="center"/>
    </xf>
    <xf numFmtId="0" fontId="0" fillId="33" borderId="79" xfId="0" applyFill="1" applyBorder="1" applyAlignment="1">
      <alignment vertical="center"/>
    </xf>
    <xf numFmtId="38" fontId="6" fillId="33" borderId="159" xfId="49" applyFont="1" applyFill="1" applyBorder="1" applyAlignment="1">
      <alignment vertical="center"/>
    </xf>
    <xf numFmtId="0" fontId="0" fillId="33" borderId="160" xfId="0" applyFill="1" applyBorder="1" applyAlignment="1">
      <alignment vertical="center"/>
    </xf>
    <xf numFmtId="0" fontId="0" fillId="33" borderId="81" xfId="0" applyFill="1" applyBorder="1" applyAlignment="1">
      <alignment vertical="center"/>
    </xf>
    <xf numFmtId="0" fontId="7" fillId="33" borderId="159" xfId="0" applyFont="1" applyFill="1" applyBorder="1" applyAlignment="1">
      <alignment horizontal="right" vertical="center"/>
    </xf>
    <xf numFmtId="0" fontId="0" fillId="33" borderId="175" xfId="0" applyFill="1" applyBorder="1" applyAlignment="1">
      <alignment vertical="center"/>
    </xf>
    <xf numFmtId="0" fontId="4" fillId="0" borderId="119" xfId="0" applyFont="1" applyFill="1" applyBorder="1" applyAlignment="1">
      <alignment horizontal="center" vertical="center" wrapText="1"/>
    </xf>
    <xf numFmtId="0" fontId="4" fillId="0" borderId="171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9" fillId="33" borderId="17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0" fillId="0" borderId="176" xfId="0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right" vertical="center"/>
    </xf>
    <xf numFmtId="0" fontId="0" fillId="0" borderId="160" xfId="0" applyBorder="1" applyAlignment="1">
      <alignment vertical="center"/>
    </xf>
    <xf numFmtId="0" fontId="0" fillId="0" borderId="175" xfId="0" applyBorder="1" applyAlignment="1">
      <alignment vertical="center"/>
    </xf>
    <xf numFmtId="0" fontId="0" fillId="0" borderId="99" xfId="0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38" fontId="6" fillId="0" borderId="159" xfId="49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9" xfId="0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38" fontId="6" fillId="33" borderId="156" xfId="49" applyFont="1" applyFill="1" applyBorder="1" applyAlignment="1">
      <alignment vertical="center"/>
    </xf>
    <xf numFmtId="0" fontId="7" fillId="33" borderId="156" xfId="0" applyFont="1" applyFill="1" applyBorder="1" applyAlignment="1">
      <alignment horizontal="right" vertical="center"/>
    </xf>
    <xf numFmtId="0" fontId="0" fillId="33" borderId="177" xfId="0" applyFill="1" applyBorder="1" applyAlignment="1">
      <alignment vertical="center"/>
    </xf>
    <xf numFmtId="38" fontId="6" fillId="0" borderId="156" xfId="49" applyFont="1" applyFill="1" applyBorder="1" applyAlignment="1">
      <alignment vertical="center"/>
    </xf>
    <xf numFmtId="0" fontId="0" fillId="0" borderId="157" xfId="0" applyBorder="1" applyAlignment="1">
      <alignment vertical="center"/>
    </xf>
    <xf numFmtId="0" fontId="0" fillId="0" borderId="158" xfId="0" applyBorder="1" applyAlignment="1">
      <alignment vertical="center"/>
    </xf>
    <xf numFmtId="0" fontId="7" fillId="0" borderId="156" xfId="0" applyFont="1" applyFill="1" applyBorder="1" applyAlignment="1">
      <alignment horizontal="right" vertical="center"/>
    </xf>
    <xf numFmtId="0" fontId="0" fillId="0" borderId="177" xfId="0" applyBorder="1" applyAlignment="1">
      <alignment vertical="center"/>
    </xf>
    <xf numFmtId="0" fontId="0" fillId="0" borderId="175" xfId="0" applyFill="1" applyBorder="1" applyAlignment="1">
      <alignment vertical="center"/>
    </xf>
    <xf numFmtId="0" fontId="9" fillId="0" borderId="174" xfId="0" applyFont="1" applyFill="1" applyBorder="1" applyAlignment="1">
      <alignment horizontal="center" vertical="center"/>
    </xf>
    <xf numFmtId="3" fontId="4" fillId="33" borderId="66" xfId="0" applyNumberFormat="1" applyFont="1" applyFill="1" applyBorder="1" applyAlignment="1">
      <alignment horizontal="center" vertical="center"/>
    </xf>
    <xf numFmtId="3" fontId="4" fillId="33" borderId="153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7" fillId="0" borderId="10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197" fontId="4" fillId="0" borderId="13" xfId="0" applyNumberFormat="1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vertical="center" shrinkToFit="1"/>
    </xf>
    <xf numFmtId="197" fontId="4" fillId="0" borderId="13" xfId="0" applyNumberFormat="1" applyFont="1" applyFill="1" applyBorder="1" applyAlignment="1">
      <alignment horizontal="center"/>
    </xf>
    <xf numFmtId="3" fontId="4" fillId="33" borderId="140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3" borderId="71" xfId="0" applyNumberFormat="1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99" xfId="0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38" fontId="6" fillId="0" borderId="172" xfId="49" applyFont="1" applyFill="1" applyBorder="1" applyAlignment="1">
      <alignment horizontal="center" vertical="center" shrinkToFit="1"/>
    </xf>
    <xf numFmtId="38" fontId="6" fillId="0" borderId="49" xfId="49" applyFont="1" applyFill="1" applyBorder="1" applyAlignment="1">
      <alignment horizontal="center" vertical="center" shrinkToFit="1"/>
    </xf>
    <xf numFmtId="38" fontId="6" fillId="0" borderId="121" xfId="49" applyFont="1" applyFill="1" applyBorder="1" applyAlignment="1">
      <alignment horizontal="center" vertical="center"/>
    </xf>
    <xf numFmtId="38" fontId="6" fillId="0" borderId="119" xfId="49" applyFont="1" applyFill="1" applyBorder="1" applyAlignment="1">
      <alignment horizontal="center" vertical="center"/>
    </xf>
    <xf numFmtId="38" fontId="6" fillId="0" borderId="172" xfId="49" applyFont="1" applyFill="1" applyBorder="1" applyAlignment="1">
      <alignment horizontal="center" vertical="center"/>
    </xf>
    <xf numFmtId="38" fontId="6" fillId="0" borderId="49" xfId="49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horizontal="right" vertical="center"/>
    </xf>
    <xf numFmtId="0" fontId="0" fillId="0" borderId="97" xfId="0" applyFill="1" applyBorder="1" applyAlignment="1">
      <alignment horizontal="right" vertical="center"/>
    </xf>
    <xf numFmtId="38" fontId="4" fillId="0" borderId="40" xfId="49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10" fillId="0" borderId="178" xfId="0" applyFont="1" applyFill="1" applyBorder="1" applyAlignment="1">
      <alignment horizontal="center" vertical="center"/>
    </xf>
    <xf numFmtId="0" fontId="0" fillId="0" borderId="165" xfId="0" applyFill="1" applyBorder="1" applyAlignment="1">
      <alignment vertical="center"/>
    </xf>
    <xf numFmtId="0" fontId="6" fillId="33" borderId="172" xfId="0" applyFont="1" applyFill="1" applyBorder="1" applyAlignment="1">
      <alignment horizontal="center" vertical="center"/>
    </xf>
    <xf numFmtId="0" fontId="6" fillId="33" borderId="152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38" fontId="4" fillId="33" borderId="48" xfId="49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33" borderId="137" xfId="0" applyNumberFormat="1" applyFont="1" applyFill="1" applyBorder="1" applyAlignment="1">
      <alignment horizontal="center" vertical="center"/>
    </xf>
    <xf numFmtId="0" fontId="0" fillId="33" borderId="165" xfId="0" applyFill="1" applyBorder="1" applyAlignment="1">
      <alignment vertical="center"/>
    </xf>
    <xf numFmtId="0" fontId="6" fillId="0" borderId="84" xfId="0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6" fillId="0" borderId="17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38" fontId="4" fillId="33" borderId="97" xfId="49" applyFont="1" applyFill="1" applyBorder="1" applyAlignment="1">
      <alignment vertical="center"/>
    </xf>
    <xf numFmtId="38" fontId="4" fillId="33" borderId="48" xfId="49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4" fillId="33" borderId="97" xfId="0" applyFont="1" applyFill="1" applyBorder="1" applyAlignment="1">
      <alignment vertical="center"/>
    </xf>
    <xf numFmtId="38" fontId="4" fillId="33" borderId="97" xfId="49" applyFont="1" applyFill="1" applyBorder="1" applyAlignment="1">
      <alignment horizontal="right" vertical="center"/>
    </xf>
    <xf numFmtId="0" fontId="4" fillId="33" borderId="97" xfId="0" applyFont="1" applyFill="1" applyBorder="1" applyAlignment="1">
      <alignment horizontal="right" vertical="center"/>
    </xf>
    <xf numFmtId="0" fontId="10" fillId="33" borderId="178" xfId="0" applyFont="1" applyFill="1" applyBorder="1" applyAlignment="1">
      <alignment horizontal="center" vertical="center"/>
    </xf>
    <xf numFmtId="0" fontId="6" fillId="0" borderId="172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38" fontId="4" fillId="0" borderId="40" xfId="49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6" fillId="0" borderId="179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4" fillId="33" borderId="40" xfId="49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horizontal="right" vertical="center"/>
    </xf>
    <xf numFmtId="0" fontId="6" fillId="0" borderId="111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right" vertical="center"/>
    </xf>
    <xf numFmtId="38" fontId="4" fillId="33" borderId="40" xfId="49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48" xfId="49" applyFont="1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33" borderId="40" xfId="0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6" fillId="33" borderId="111" xfId="0" applyFont="1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 wrapText="1"/>
    </xf>
    <xf numFmtId="0" fontId="0" fillId="0" borderId="111" xfId="0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205" fontId="4" fillId="33" borderId="66" xfId="49" applyNumberFormat="1" applyFont="1" applyFill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205" fontId="4" fillId="33" borderId="140" xfId="49" applyNumberFormat="1" applyFont="1" applyFill="1" applyBorder="1" applyAlignment="1">
      <alignment horizontal="center" vertical="center"/>
    </xf>
    <xf numFmtId="205" fontId="4" fillId="33" borderId="70" xfId="49" applyNumberFormat="1" applyFont="1" applyFill="1" applyBorder="1" applyAlignment="1">
      <alignment horizontal="center" vertical="center"/>
    </xf>
    <xf numFmtId="205" fontId="4" fillId="33" borderId="182" xfId="49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/>
    </xf>
    <xf numFmtId="0" fontId="0" fillId="0" borderId="96" xfId="0" applyFill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" fillId="0" borderId="31" xfId="49" applyNumberFormat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10" fillId="33" borderId="137" xfId="0" applyFont="1" applyFill="1" applyBorder="1" applyAlignment="1">
      <alignment horizontal="center" vertical="center"/>
    </xf>
    <xf numFmtId="0" fontId="0" fillId="33" borderId="96" xfId="0" applyFill="1" applyBorder="1" applyAlignment="1">
      <alignment/>
    </xf>
    <xf numFmtId="38" fontId="4" fillId="33" borderId="51" xfId="49" applyFont="1" applyFill="1" applyBorder="1" applyAlignment="1">
      <alignment horizontal="center" vertical="center"/>
    </xf>
    <xf numFmtId="38" fontId="4" fillId="33" borderId="155" xfId="49" applyFont="1" applyFill="1" applyBorder="1" applyAlignment="1">
      <alignment horizontal="center" vertical="center"/>
    </xf>
    <xf numFmtId="38" fontId="4" fillId="33" borderId="183" xfId="49" applyFont="1" applyFill="1" applyBorder="1" applyAlignment="1">
      <alignment horizontal="center" vertical="center"/>
    </xf>
    <xf numFmtId="38" fontId="4" fillId="33" borderId="53" xfId="49" applyFont="1" applyFill="1" applyBorder="1" applyAlignment="1">
      <alignment horizontal="center" vertical="center"/>
    </xf>
    <xf numFmtId="38" fontId="4" fillId="33" borderId="169" xfId="49" applyFont="1" applyFill="1" applyBorder="1" applyAlignment="1">
      <alignment horizontal="center" vertical="center"/>
    </xf>
    <xf numFmtId="38" fontId="4" fillId="33" borderId="184" xfId="49" applyFont="1" applyFill="1" applyBorder="1" applyAlignment="1">
      <alignment horizontal="center" vertical="center"/>
    </xf>
    <xf numFmtId="0" fontId="4" fillId="0" borderId="119" xfId="49" applyNumberFormat="1" applyFont="1" applyFill="1" applyBorder="1" applyAlignment="1">
      <alignment horizontal="center" vertical="center" shrinkToFit="1"/>
    </xf>
    <xf numFmtId="0" fontId="0" fillId="0" borderId="171" xfId="0" applyBorder="1" applyAlignment="1">
      <alignment/>
    </xf>
    <xf numFmtId="0" fontId="0" fillId="0" borderId="185" xfId="0" applyBorder="1" applyAlignment="1">
      <alignment/>
    </xf>
    <xf numFmtId="0" fontId="4" fillId="0" borderId="185" xfId="49" applyNumberFormat="1" applyFont="1" applyFill="1" applyBorder="1" applyAlignment="1">
      <alignment horizontal="center" vertical="center" shrinkToFit="1"/>
    </xf>
    <xf numFmtId="0" fontId="4" fillId="0" borderId="171" xfId="49" applyNumberFormat="1" applyFont="1" applyFill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210" fontId="4" fillId="33" borderId="10" xfId="49" applyNumberFormat="1" applyFont="1" applyFill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68" xfId="0" applyBorder="1" applyAlignment="1">
      <alignment horizontal="right" vertical="center" shrinkToFit="1"/>
    </xf>
    <xf numFmtId="210" fontId="4" fillId="33" borderId="11" xfId="0" applyNumberFormat="1" applyFont="1" applyFill="1" applyBorder="1" applyAlignment="1">
      <alignment horizontal="right" vertical="center" shrinkToFit="1"/>
    </xf>
    <xf numFmtId="0" fontId="0" fillId="0" borderId="56" xfId="0" applyBorder="1" applyAlignment="1">
      <alignment horizontal="right" vertical="center" shrinkToFit="1"/>
    </xf>
    <xf numFmtId="0" fontId="0" fillId="0" borderId="78" xfId="0" applyBorder="1" applyAlignment="1">
      <alignment horizontal="right" vertical="center" shrinkToFit="1"/>
    </xf>
    <xf numFmtId="210" fontId="4" fillId="33" borderId="186" xfId="49" applyNumberFormat="1" applyFont="1" applyFill="1" applyBorder="1" applyAlignment="1">
      <alignment horizontal="right" vertical="center"/>
    </xf>
    <xf numFmtId="0" fontId="0" fillId="0" borderId="187" xfId="0" applyBorder="1" applyAlignment="1">
      <alignment horizontal="right" vertical="center"/>
    </xf>
    <xf numFmtId="0" fontId="0" fillId="0" borderId="188" xfId="0" applyBorder="1" applyAlignment="1">
      <alignment horizontal="right" vertical="center"/>
    </xf>
    <xf numFmtId="210" fontId="4" fillId="33" borderId="67" xfId="49" applyNumberFormat="1" applyFont="1" applyFill="1" applyBorder="1" applyAlignment="1">
      <alignment horizontal="center" vertical="center"/>
    </xf>
    <xf numFmtId="0" fontId="0" fillId="0" borderId="173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0" fillId="0" borderId="139" xfId="0" applyBorder="1" applyAlignment="1">
      <alignment/>
    </xf>
    <xf numFmtId="0" fontId="0" fillId="0" borderId="93" xfId="0" applyBorder="1" applyAlignment="1">
      <alignment/>
    </xf>
    <xf numFmtId="210" fontId="4" fillId="33" borderId="25" xfId="49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8" fontId="6" fillId="0" borderId="42" xfId="49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10" fillId="35" borderId="178" xfId="0" applyFont="1" applyFill="1" applyBorder="1" applyAlignment="1">
      <alignment horizontal="center" vertical="center"/>
    </xf>
    <xf numFmtId="0" fontId="0" fillId="35" borderId="32" xfId="0" applyFill="1" applyBorder="1" applyAlignment="1">
      <alignment/>
    </xf>
    <xf numFmtId="0" fontId="6" fillId="35" borderId="84" xfId="0" applyFon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99" xfId="0" applyFill="1" applyBorder="1" applyAlignment="1">
      <alignment horizontal="center" vertical="center"/>
    </xf>
    <xf numFmtId="194" fontId="6" fillId="0" borderId="31" xfId="42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7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18</xdr:row>
      <xdr:rowOff>161925</xdr:rowOff>
    </xdr:from>
    <xdr:to>
      <xdr:col>7</xdr:col>
      <xdr:colOff>552450</xdr:colOff>
      <xdr:row>21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952500" y="3248025"/>
          <a:ext cx="440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平成</a:t>
          </a:r>
          <a:r>
            <a:rPr lang="en-US" cap="none" sz="3600" b="0" i="0" u="none" baseline="0">
              <a:solidFill>
                <a:srgbClr val="000000"/>
              </a:solidFill>
            </a:rPr>
            <a:t>20</a:t>
          </a:r>
          <a:r>
            <a:rPr lang="en-US" cap="none" sz="3600" b="0" i="0" u="none" baseline="0">
              <a:solidFill>
                <a:srgbClr val="000000"/>
              </a:solidFill>
            </a:rPr>
            <a:t>年度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平成</a:t>
          </a:r>
          <a:r>
            <a:rPr lang="en-US" cap="none" sz="3600" b="0" i="0" u="none" baseline="0">
              <a:solidFill>
                <a:srgbClr val="000000"/>
              </a:solidFill>
            </a:rPr>
            <a:t>19</a:t>
          </a:r>
          <a:r>
            <a:rPr lang="en-US" cap="none" sz="3600" b="0" i="0" u="none" baseline="0">
              <a:solidFill>
                <a:srgbClr val="000000"/>
              </a:solidFill>
            </a:rPr>
            <a:t>年度分</a:t>
          </a:r>
          <a:r>
            <a:rPr lang="en-US" cap="none" sz="3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209550</xdr:colOff>
      <xdr:row>34</xdr:row>
      <xdr:rowOff>0</xdr:rowOff>
    </xdr:from>
    <xdr:to>
      <xdr:col>7</xdr:col>
      <xdr:colOff>495300</xdr:colOff>
      <xdr:row>37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895350" y="5829300"/>
          <a:ext cx="44005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岡山県図書館協会</a:t>
          </a:r>
        </a:p>
      </xdr:txBody>
    </xdr:sp>
    <xdr:clientData/>
  </xdr:twoCellAnchor>
  <xdr:twoCellAnchor>
    <xdr:from>
      <xdr:col>0</xdr:col>
      <xdr:colOff>295275</xdr:colOff>
      <xdr:row>5</xdr:row>
      <xdr:rowOff>57150</xdr:rowOff>
    </xdr:from>
    <xdr:to>
      <xdr:col>8</xdr:col>
      <xdr:colOff>428625</xdr:colOff>
      <xdr:row>14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295275" y="914400"/>
          <a:ext cx="5619750" cy="1552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岡山県内公共図書館調査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1.04" right="0.52" top="1.9291338582677167" bottom="1.653543307086614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O102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1" customWidth="1"/>
    <col min="2" max="2" width="10.875" style="1" customWidth="1"/>
    <col min="3" max="3" width="8.625" style="61" customWidth="1"/>
    <col min="4" max="4" width="9.75390625" style="117" customWidth="1"/>
    <col min="5" max="5" width="7.50390625" style="157" customWidth="1"/>
    <col min="6" max="6" width="12.25390625" style="129" customWidth="1"/>
    <col min="7" max="7" width="11.875" style="155" bestFit="1" customWidth="1"/>
    <col min="8" max="8" width="10.625" style="155" customWidth="1"/>
    <col min="9" max="9" width="10.625" style="156" customWidth="1"/>
    <col min="10" max="10" width="11.50390625" style="117" customWidth="1"/>
    <col min="11" max="11" width="7.25390625" style="117" customWidth="1"/>
    <col min="12" max="12" width="11.50390625" style="117" customWidth="1"/>
    <col min="13" max="13" width="7.125" style="117" customWidth="1"/>
    <col min="14" max="14" width="9.00390625" style="154" customWidth="1"/>
    <col min="15" max="16384" width="9.00390625" style="1" customWidth="1"/>
  </cols>
  <sheetData>
    <row r="1" spans="1:14" s="63" customFormat="1" ht="15" customHeight="1">
      <c r="A1" s="1537" t="s">
        <v>787</v>
      </c>
      <c r="B1" s="1443" t="s">
        <v>3</v>
      </c>
      <c r="C1" s="1480" t="s">
        <v>4</v>
      </c>
      <c r="D1" s="600" t="s">
        <v>788</v>
      </c>
      <c r="E1" s="600" t="s">
        <v>789</v>
      </c>
      <c r="F1" s="1316" t="s">
        <v>790</v>
      </c>
      <c r="G1" s="1316"/>
      <c r="H1" s="1316"/>
      <c r="I1" s="1316"/>
      <c r="J1" s="1316" t="s">
        <v>791</v>
      </c>
      <c r="K1" s="1316" t="s">
        <v>792</v>
      </c>
      <c r="L1" s="1316"/>
      <c r="M1" s="600" t="s">
        <v>793</v>
      </c>
      <c r="N1" s="603" t="s">
        <v>794</v>
      </c>
    </row>
    <row r="2" spans="1:14" s="63" customFormat="1" ht="15" customHeight="1" thickBot="1">
      <c r="A2" s="1538"/>
      <c r="B2" s="1444"/>
      <c r="C2" s="1481"/>
      <c r="D2" s="758" t="s">
        <v>795</v>
      </c>
      <c r="E2" s="758" t="s">
        <v>796</v>
      </c>
      <c r="F2" s="758" t="s">
        <v>651</v>
      </c>
      <c r="G2" s="759" t="s">
        <v>797</v>
      </c>
      <c r="H2" s="759" t="s">
        <v>798</v>
      </c>
      <c r="I2" s="760" t="s">
        <v>799</v>
      </c>
      <c r="J2" s="1536"/>
      <c r="K2" s="758" t="s">
        <v>800</v>
      </c>
      <c r="L2" s="758" t="s">
        <v>801</v>
      </c>
      <c r="M2" s="758" t="s">
        <v>802</v>
      </c>
      <c r="N2" s="761" t="s">
        <v>803</v>
      </c>
    </row>
    <row r="3" spans="1:14" ht="14.25" customHeight="1" thickBot="1">
      <c r="A3" s="599">
        <v>1</v>
      </c>
      <c r="B3" s="91" t="s">
        <v>10</v>
      </c>
      <c r="C3" s="190" t="s">
        <v>11</v>
      </c>
      <c r="D3" s="94">
        <v>293</v>
      </c>
      <c r="E3" s="139">
        <v>4110.69</v>
      </c>
      <c r="F3" s="139">
        <v>1204435</v>
      </c>
      <c r="G3" s="139" t="s">
        <v>172</v>
      </c>
      <c r="H3" s="139">
        <v>0</v>
      </c>
      <c r="I3" s="139" t="s">
        <v>786</v>
      </c>
      <c r="J3" s="139">
        <v>94487</v>
      </c>
      <c r="K3" s="139">
        <v>1335</v>
      </c>
      <c r="L3" s="139">
        <v>24080</v>
      </c>
      <c r="M3" s="139">
        <v>210666</v>
      </c>
      <c r="N3" s="140">
        <v>24361</v>
      </c>
    </row>
    <row r="4" spans="1:14" ht="14.25" customHeight="1">
      <c r="A4" s="599">
        <v>2</v>
      </c>
      <c r="B4" s="1434" t="s">
        <v>12</v>
      </c>
      <c r="C4" s="730" t="s">
        <v>804</v>
      </c>
      <c r="D4" s="747">
        <v>278</v>
      </c>
      <c r="E4" s="747">
        <v>6070</v>
      </c>
      <c r="F4" s="747">
        <v>1687381</v>
      </c>
      <c r="G4" s="747" t="s">
        <v>172</v>
      </c>
      <c r="H4" s="747">
        <v>102465</v>
      </c>
      <c r="I4" s="747">
        <v>149371</v>
      </c>
      <c r="J4" s="747">
        <v>193390</v>
      </c>
      <c r="K4" s="747">
        <v>1207</v>
      </c>
      <c r="L4" s="747">
        <v>1570</v>
      </c>
      <c r="M4" s="747" t="s">
        <v>172</v>
      </c>
      <c r="N4" s="751">
        <v>17217</v>
      </c>
    </row>
    <row r="5" spans="1:14" ht="14.25" customHeight="1">
      <c r="A5" s="599">
        <v>3</v>
      </c>
      <c r="B5" s="1174"/>
      <c r="C5" s="317" t="s">
        <v>808</v>
      </c>
      <c r="D5" s="734">
        <v>274</v>
      </c>
      <c r="E5" s="734">
        <v>3966</v>
      </c>
      <c r="F5" s="734">
        <v>1086641</v>
      </c>
      <c r="G5" s="734" t="s">
        <v>172</v>
      </c>
      <c r="H5" s="734" t="s">
        <v>172</v>
      </c>
      <c r="I5" s="734" t="s">
        <v>172</v>
      </c>
      <c r="J5" s="734">
        <v>104042</v>
      </c>
      <c r="K5" s="734">
        <v>515</v>
      </c>
      <c r="L5" s="734" t="s">
        <v>1079</v>
      </c>
      <c r="M5" s="734" t="s">
        <v>172</v>
      </c>
      <c r="N5" s="849">
        <v>16882</v>
      </c>
    </row>
    <row r="6" spans="1:14" ht="14.25" customHeight="1">
      <c r="A6" s="599">
        <v>4</v>
      </c>
      <c r="B6" s="1174"/>
      <c r="C6" s="317" t="s">
        <v>807</v>
      </c>
      <c r="D6" s="734">
        <v>274</v>
      </c>
      <c r="E6" s="734">
        <v>1208</v>
      </c>
      <c r="F6" s="734">
        <v>330906</v>
      </c>
      <c r="G6" s="734" t="s">
        <v>172</v>
      </c>
      <c r="H6" s="734" t="s">
        <v>172</v>
      </c>
      <c r="I6" s="734" t="s">
        <v>172</v>
      </c>
      <c r="J6" s="734">
        <v>27598</v>
      </c>
      <c r="K6" s="734">
        <v>98</v>
      </c>
      <c r="L6" s="734" t="s">
        <v>1079</v>
      </c>
      <c r="M6" s="734" t="s">
        <v>172</v>
      </c>
      <c r="N6" s="849">
        <v>1982</v>
      </c>
    </row>
    <row r="7" spans="1:14" ht="14.25" customHeight="1">
      <c r="A7" s="599">
        <v>5</v>
      </c>
      <c r="B7" s="1174"/>
      <c r="C7" s="317" t="s">
        <v>809</v>
      </c>
      <c r="D7" s="734">
        <v>273</v>
      </c>
      <c r="E7" s="734">
        <v>1245</v>
      </c>
      <c r="F7" s="734">
        <v>339827</v>
      </c>
      <c r="G7" s="734" t="s">
        <v>172</v>
      </c>
      <c r="H7" s="734" t="s">
        <v>172</v>
      </c>
      <c r="I7" s="734" t="s">
        <v>172</v>
      </c>
      <c r="J7" s="734">
        <v>23898</v>
      </c>
      <c r="K7" s="734">
        <v>211</v>
      </c>
      <c r="L7" s="734" t="s">
        <v>1079</v>
      </c>
      <c r="M7" s="734" t="s">
        <v>172</v>
      </c>
      <c r="N7" s="849">
        <v>2506</v>
      </c>
    </row>
    <row r="8" spans="1:14" ht="14.25" customHeight="1">
      <c r="A8" s="599">
        <v>6</v>
      </c>
      <c r="B8" s="1174"/>
      <c r="C8" s="317" t="s">
        <v>806</v>
      </c>
      <c r="D8" s="734">
        <v>227</v>
      </c>
      <c r="E8" s="734">
        <v>1092</v>
      </c>
      <c r="F8" s="734">
        <v>247857</v>
      </c>
      <c r="G8" s="734" t="s">
        <v>172</v>
      </c>
      <c r="H8" s="734" t="s">
        <v>172</v>
      </c>
      <c r="I8" s="734" t="s">
        <v>172</v>
      </c>
      <c r="J8" s="734">
        <v>42808</v>
      </c>
      <c r="K8" s="734">
        <v>258</v>
      </c>
      <c r="L8" s="734" t="s">
        <v>1079</v>
      </c>
      <c r="M8" s="734" t="s">
        <v>172</v>
      </c>
      <c r="N8" s="848" t="s">
        <v>172</v>
      </c>
    </row>
    <row r="9" spans="1:14" ht="14.25" customHeight="1">
      <c r="A9" s="599">
        <v>7</v>
      </c>
      <c r="B9" s="1174"/>
      <c r="C9" s="263" t="s">
        <v>805</v>
      </c>
      <c r="D9" s="734">
        <v>287</v>
      </c>
      <c r="E9" s="734">
        <v>55</v>
      </c>
      <c r="F9" s="734">
        <v>15804</v>
      </c>
      <c r="G9" s="734" t="s">
        <v>172</v>
      </c>
      <c r="H9" s="734" t="s">
        <v>172</v>
      </c>
      <c r="I9" s="734" t="s">
        <v>172</v>
      </c>
      <c r="J9" s="734">
        <v>309</v>
      </c>
      <c r="K9" s="734">
        <v>0</v>
      </c>
      <c r="L9" s="734">
        <v>0</v>
      </c>
      <c r="M9" s="734" t="s">
        <v>172</v>
      </c>
      <c r="N9" s="847" t="s">
        <v>172</v>
      </c>
    </row>
    <row r="10" spans="1:14" s="141" customFormat="1" ht="14.25" customHeight="1">
      <c r="A10" s="599">
        <v>8</v>
      </c>
      <c r="B10" s="1174"/>
      <c r="C10" s="317" t="s">
        <v>810</v>
      </c>
      <c r="D10" s="734">
        <v>277</v>
      </c>
      <c r="E10" s="734">
        <v>215</v>
      </c>
      <c r="F10" s="734">
        <v>59432</v>
      </c>
      <c r="G10" s="734" t="s">
        <v>172</v>
      </c>
      <c r="H10" s="734" t="s">
        <v>172</v>
      </c>
      <c r="I10" s="734" t="s">
        <v>172</v>
      </c>
      <c r="J10" s="734">
        <v>4028</v>
      </c>
      <c r="K10" s="734">
        <v>19</v>
      </c>
      <c r="L10" s="734" t="s">
        <v>1079</v>
      </c>
      <c r="M10" s="734" t="s">
        <v>172</v>
      </c>
      <c r="N10" s="847">
        <v>36</v>
      </c>
    </row>
    <row r="11" spans="1:14" s="141" customFormat="1" ht="14.25" customHeight="1">
      <c r="A11" s="599">
        <v>9</v>
      </c>
      <c r="B11" s="1174"/>
      <c r="C11" s="317" t="s">
        <v>1080</v>
      </c>
      <c r="D11" s="734">
        <v>273</v>
      </c>
      <c r="E11" s="734">
        <v>422</v>
      </c>
      <c r="F11" s="734">
        <v>115115</v>
      </c>
      <c r="G11" s="734" t="s">
        <v>172</v>
      </c>
      <c r="H11" s="734" t="s">
        <v>172</v>
      </c>
      <c r="I11" s="734" t="s">
        <v>172</v>
      </c>
      <c r="J11" s="734">
        <v>5220</v>
      </c>
      <c r="K11" s="734">
        <v>10</v>
      </c>
      <c r="L11" s="734" t="s">
        <v>1079</v>
      </c>
      <c r="M11" s="734" t="s">
        <v>172</v>
      </c>
      <c r="N11" s="849">
        <v>262</v>
      </c>
    </row>
    <row r="12" spans="1:15" s="141" customFormat="1" ht="14.25" customHeight="1">
      <c r="A12" s="599">
        <v>10</v>
      </c>
      <c r="B12" s="1174"/>
      <c r="C12" s="317" t="s">
        <v>811</v>
      </c>
      <c r="D12" s="734">
        <v>273</v>
      </c>
      <c r="E12" s="734">
        <v>65</v>
      </c>
      <c r="F12" s="734">
        <v>17674</v>
      </c>
      <c r="G12" s="734" t="s">
        <v>172</v>
      </c>
      <c r="H12" s="734" t="s">
        <v>172</v>
      </c>
      <c r="I12" s="734" t="s">
        <v>172</v>
      </c>
      <c r="J12" s="734">
        <v>1688</v>
      </c>
      <c r="K12" s="734">
        <v>48</v>
      </c>
      <c r="L12" s="734">
        <v>0</v>
      </c>
      <c r="M12" s="734" t="s">
        <v>172</v>
      </c>
      <c r="N12" s="847">
        <v>513</v>
      </c>
      <c r="O12" s="737"/>
    </row>
    <row r="13" spans="1:14" s="141" customFormat="1" ht="14.25" customHeight="1" thickBot="1">
      <c r="A13" s="599">
        <v>11</v>
      </c>
      <c r="B13" s="1361"/>
      <c r="C13" s="263" t="s">
        <v>812</v>
      </c>
      <c r="D13" s="738">
        <v>273</v>
      </c>
      <c r="E13" s="739">
        <v>190</v>
      </c>
      <c r="F13" s="739">
        <v>60008</v>
      </c>
      <c r="G13" s="739"/>
      <c r="H13" s="739" t="s">
        <v>172</v>
      </c>
      <c r="I13" s="739">
        <v>1257</v>
      </c>
      <c r="J13" s="735">
        <v>1648</v>
      </c>
      <c r="K13" s="735">
        <v>153</v>
      </c>
      <c r="L13" s="735">
        <v>159</v>
      </c>
      <c r="M13" s="1015" t="s">
        <v>172</v>
      </c>
      <c r="N13" s="740">
        <v>954</v>
      </c>
    </row>
    <row r="14" spans="1:14" s="141" customFormat="1" ht="14.25" customHeight="1" thickBot="1" thickTop="1">
      <c r="A14" s="710"/>
      <c r="B14" s="1499" t="s">
        <v>729</v>
      </c>
      <c r="C14" s="1500"/>
      <c r="D14" s="152">
        <f>SUM(D4:D13)/10</f>
        <v>270.9</v>
      </c>
      <c r="E14" s="152">
        <f>SUM(E4:E13)</f>
        <v>14528</v>
      </c>
      <c r="F14" s="152">
        <f>SUM(F4:F13)</f>
        <v>3960645</v>
      </c>
      <c r="G14" s="152"/>
      <c r="H14" s="747">
        <v>102465</v>
      </c>
      <c r="I14" s="152">
        <v>150628</v>
      </c>
      <c r="J14" s="741">
        <v>404629</v>
      </c>
      <c r="K14" s="741">
        <v>2518</v>
      </c>
      <c r="L14" s="741">
        <v>1729</v>
      </c>
      <c r="M14" s="741" t="s">
        <v>172</v>
      </c>
      <c r="N14" s="742">
        <v>40352</v>
      </c>
    </row>
    <row r="15" spans="1:14" ht="14.25" customHeight="1" thickBot="1">
      <c r="A15" s="599">
        <v>12</v>
      </c>
      <c r="B15" s="1459" t="s">
        <v>21</v>
      </c>
      <c r="C15" s="1109" t="s">
        <v>813</v>
      </c>
      <c r="D15" s="743">
        <v>291</v>
      </c>
      <c r="E15" s="743">
        <f aca="true" t="shared" si="0" ref="E15:E20">F15/D15</f>
        <v>4284.611683848797</v>
      </c>
      <c r="F15" s="743">
        <v>1246822</v>
      </c>
      <c r="G15" s="743">
        <v>1225700</v>
      </c>
      <c r="H15" s="743">
        <v>10421</v>
      </c>
      <c r="I15" s="743">
        <v>241578</v>
      </c>
      <c r="J15" s="743">
        <v>293356</v>
      </c>
      <c r="K15" s="743">
        <v>1603</v>
      </c>
      <c r="L15" s="743">
        <v>1843</v>
      </c>
      <c r="M15" s="743">
        <v>28384</v>
      </c>
      <c r="N15" s="748">
        <v>2777</v>
      </c>
    </row>
    <row r="16" spans="1:14" ht="14.25" customHeight="1" thickBot="1">
      <c r="A16" s="599">
        <v>13</v>
      </c>
      <c r="B16" s="1347"/>
      <c r="C16" s="146" t="s">
        <v>814</v>
      </c>
      <c r="D16" s="147">
        <v>291</v>
      </c>
      <c r="E16" s="743">
        <f t="shared" si="0"/>
        <v>1060.0618556701031</v>
      </c>
      <c r="F16" s="147">
        <v>308478</v>
      </c>
      <c r="G16" s="147">
        <v>305784</v>
      </c>
      <c r="H16" s="147">
        <v>0</v>
      </c>
      <c r="I16" s="147">
        <v>5247</v>
      </c>
      <c r="J16" s="147">
        <v>19167</v>
      </c>
      <c r="K16" s="147">
        <v>287</v>
      </c>
      <c r="L16" s="147" t="s">
        <v>1079</v>
      </c>
      <c r="M16" s="147">
        <v>2797</v>
      </c>
      <c r="N16" s="148">
        <v>152</v>
      </c>
    </row>
    <row r="17" spans="1:14" ht="14.25" customHeight="1" thickBot="1">
      <c r="A17" s="599">
        <v>14</v>
      </c>
      <c r="B17" s="1347"/>
      <c r="C17" s="146" t="s">
        <v>674</v>
      </c>
      <c r="D17" s="744">
        <v>291</v>
      </c>
      <c r="E17" s="743">
        <f t="shared" si="0"/>
        <v>1456.3711340206185</v>
      </c>
      <c r="F17" s="147">
        <v>423804</v>
      </c>
      <c r="G17" s="147">
        <v>415645</v>
      </c>
      <c r="H17" s="147">
        <v>0</v>
      </c>
      <c r="I17" s="147">
        <v>2661</v>
      </c>
      <c r="J17" s="147">
        <v>22485</v>
      </c>
      <c r="K17" s="147">
        <v>328</v>
      </c>
      <c r="L17" s="147" t="s">
        <v>1079</v>
      </c>
      <c r="M17" s="147">
        <v>5826</v>
      </c>
      <c r="N17" s="148">
        <v>604</v>
      </c>
    </row>
    <row r="18" spans="1:14" ht="14.25" customHeight="1" thickBot="1">
      <c r="A18" s="599">
        <v>15</v>
      </c>
      <c r="B18" s="1347"/>
      <c r="C18" s="146" t="s">
        <v>815</v>
      </c>
      <c r="D18" s="744">
        <v>291</v>
      </c>
      <c r="E18" s="743">
        <f t="shared" si="0"/>
        <v>1612.5463917525774</v>
      </c>
      <c r="F18" s="147">
        <v>469251</v>
      </c>
      <c r="G18" s="147">
        <v>466053</v>
      </c>
      <c r="H18" s="147">
        <v>0</v>
      </c>
      <c r="I18" s="147">
        <v>4706</v>
      </c>
      <c r="J18" s="147">
        <v>21035</v>
      </c>
      <c r="K18" s="147">
        <v>552</v>
      </c>
      <c r="L18" s="147" t="s">
        <v>1079</v>
      </c>
      <c r="M18" s="147">
        <v>2662</v>
      </c>
      <c r="N18" s="148">
        <v>459</v>
      </c>
    </row>
    <row r="19" spans="1:14" ht="14.25" customHeight="1" thickBot="1">
      <c r="A19" s="599">
        <v>16</v>
      </c>
      <c r="B19" s="1366"/>
      <c r="C19" s="369" t="s">
        <v>26</v>
      </c>
      <c r="D19" s="744">
        <v>291</v>
      </c>
      <c r="E19" s="743">
        <f t="shared" si="0"/>
        <v>262.61168384879727</v>
      </c>
      <c r="F19" s="744">
        <v>76420</v>
      </c>
      <c r="G19" s="744">
        <v>75962</v>
      </c>
      <c r="H19" s="744">
        <v>0</v>
      </c>
      <c r="I19" s="147">
        <v>0</v>
      </c>
      <c r="J19" s="147">
        <v>10000</v>
      </c>
      <c r="K19" s="147">
        <v>119</v>
      </c>
      <c r="L19" s="147" t="s">
        <v>1079</v>
      </c>
      <c r="M19" s="147">
        <v>291</v>
      </c>
      <c r="N19" s="148">
        <v>33</v>
      </c>
    </row>
    <row r="20" spans="1:14" ht="14.25" customHeight="1" thickBot="1">
      <c r="A20" s="599">
        <v>17</v>
      </c>
      <c r="B20" s="1348"/>
      <c r="C20" s="351" t="s">
        <v>28</v>
      </c>
      <c r="D20" s="749">
        <v>291</v>
      </c>
      <c r="E20" s="145">
        <f t="shared" si="0"/>
        <v>694.5635738831616</v>
      </c>
      <c r="F20" s="749">
        <v>202118</v>
      </c>
      <c r="G20" s="749">
        <v>191015</v>
      </c>
      <c r="H20" s="749">
        <v>0</v>
      </c>
      <c r="I20" s="749">
        <v>7</v>
      </c>
      <c r="J20" s="749">
        <v>13921</v>
      </c>
      <c r="K20" s="749">
        <v>473</v>
      </c>
      <c r="L20" s="746" t="s">
        <v>1079</v>
      </c>
      <c r="M20" s="749">
        <v>2484</v>
      </c>
      <c r="N20" s="750">
        <v>271</v>
      </c>
    </row>
    <row r="21" spans="1:14" s="141" customFormat="1" ht="14.25" customHeight="1" thickBot="1" thickTop="1">
      <c r="A21" s="599"/>
      <c r="B21" s="1430" t="s">
        <v>573</v>
      </c>
      <c r="C21" s="1476"/>
      <c r="D21" s="151">
        <f>SUM(D15:D20)/6</f>
        <v>291</v>
      </c>
      <c r="E21" s="1021">
        <f>SUM(E15:E20)</f>
        <v>9370.766323024054</v>
      </c>
      <c r="F21" s="151">
        <f aca="true" t="shared" si="1" ref="F21:N21">SUM(F15:F20)</f>
        <v>2726893</v>
      </c>
      <c r="G21" s="151">
        <f t="shared" si="1"/>
        <v>2680159</v>
      </c>
      <c r="H21" s="151">
        <f t="shared" si="1"/>
        <v>10421</v>
      </c>
      <c r="I21" s="151">
        <f t="shared" si="1"/>
        <v>254199</v>
      </c>
      <c r="J21" s="151">
        <f t="shared" si="1"/>
        <v>379964</v>
      </c>
      <c r="K21" s="151">
        <f t="shared" si="1"/>
        <v>3362</v>
      </c>
      <c r="L21" s="1016">
        <f t="shared" si="1"/>
        <v>1843</v>
      </c>
      <c r="M21" s="151">
        <f t="shared" si="1"/>
        <v>42444</v>
      </c>
      <c r="N21" s="142">
        <f t="shared" si="1"/>
        <v>4296</v>
      </c>
    </row>
    <row r="22" spans="1:14" ht="14.25" customHeight="1">
      <c r="A22" s="599">
        <v>18</v>
      </c>
      <c r="B22" s="1432" t="s">
        <v>30</v>
      </c>
      <c r="C22" s="730" t="s">
        <v>816</v>
      </c>
      <c r="D22" s="747">
        <v>343</v>
      </c>
      <c r="E22" s="1519" t="s">
        <v>1115</v>
      </c>
      <c r="F22" s="747">
        <v>586090</v>
      </c>
      <c r="G22" s="747">
        <v>535115</v>
      </c>
      <c r="H22" s="747">
        <v>24509</v>
      </c>
      <c r="I22" s="747">
        <v>0</v>
      </c>
      <c r="J22" s="747">
        <v>36305</v>
      </c>
      <c r="K22" s="747">
        <v>3334</v>
      </c>
      <c r="L22" s="747">
        <v>1071</v>
      </c>
      <c r="M22" s="747">
        <v>5464</v>
      </c>
      <c r="N22" s="753">
        <v>635</v>
      </c>
    </row>
    <row r="23" spans="1:14" ht="14.25" customHeight="1">
      <c r="A23" s="599">
        <v>19</v>
      </c>
      <c r="B23" s="1446"/>
      <c r="C23" s="317" t="s">
        <v>32</v>
      </c>
      <c r="D23" s="734">
        <v>286</v>
      </c>
      <c r="E23" s="1520"/>
      <c r="F23" s="1522" t="s">
        <v>1113</v>
      </c>
      <c r="G23" s="1523"/>
      <c r="H23" s="1523"/>
      <c r="I23" s="1524"/>
      <c r="J23" s="1513" t="s">
        <v>1113</v>
      </c>
      <c r="K23" s="1522" t="s">
        <v>1113</v>
      </c>
      <c r="L23" s="1531"/>
      <c r="M23" s="1513" t="s">
        <v>1113</v>
      </c>
      <c r="N23" s="1516" t="s">
        <v>1113</v>
      </c>
    </row>
    <row r="24" spans="1:14" ht="14.25" customHeight="1">
      <c r="A24" s="599">
        <v>20</v>
      </c>
      <c r="B24" s="1446"/>
      <c r="C24" s="397" t="s">
        <v>33</v>
      </c>
      <c r="D24" s="736">
        <v>286</v>
      </c>
      <c r="E24" s="1520"/>
      <c r="F24" s="1525"/>
      <c r="G24" s="1526"/>
      <c r="H24" s="1526"/>
      <c r="I24" s="1527"/>
      <c r="J24" s="1514"/>
      <c r="K24" s="1532"/>
      <c r="L24" s="1533"/>
      <c r="M24" s="1514"/>
      <c r="N24" s="1517"/>
    </row>
    <row r="25" spans="1:14" ht="14.25" customHeight="1" thickBot="1">
      <c r="A25" s="599">
        <v>21</v>
      </c>
      <c r="B25" s="1433"/>
      <c r="C25" s="331" t="s">
        <v>34</v>
      </c>
      <c r="D25" s="739">
        <v>286</v>
      </c>
      <c r="E25" s="1521"/>
      <c r="F25" s="1528"/>
      <c r="G25" s="1529"/>
      <c r="H25" s="1529"/>
      <c r="I25" s="1530"/>
      <c r="J25" s="1515"/>
      <c r="K25" s="1534"/>
      <c r="L25" s="1535"/>
      <c r="M25" s="1515"/>
      <c r="N25" s="1518"/>
    </row>
    <row r="26" spans="1:14" s="141" customFormat="1" ht="14.25" customHeight="1" thickBot="1" thickTop="1">
      <c r="A26" s="710"/>
      <c r="B26" s="1454" t="s">
        <v>577</v>
      </c>
      <c r="C26" s="1474"/>
      <c r="D26" s="152">
        <f>SUM(D22:D25)/4</f>
        <v>300.25</v>
      </c>
      <c r="E26" s="152"/>
      <c r="F26" s="152">
        <f aca="true" t="shared" si="2" ref="F26:N26">SUM(F22:F25)</f>
        <v>586090</v>
      </c>
      <c r="G26" s="152">
        <f t="shared" si="2"/>
        <v>535115</v>
      </c>
      <c r="H26" s="152">
        <f t="shared" si="2"/>
        <v>24509</v>
      </c>
      <c r="I26" s="152">
        <f t="shared" si="2"/>
        <v>0</v>
      </c>
      <c r="J26" s="152">
        <f t="shared" si="2"/>
        <v>36305</v>
      </c>
      <c r="K26" s="152">
        <f t="shared" si="2"/>
        <v>3334</v>
      </c>
      <c r="L26" s="152">
        <f t="shared" si="2"/>
        <v>1071</v>
      </c>
      <c r="M26" s="152">
        <f t="shared" si="2"/>
        <v>5464</v>
      </c>
      <c r="N26" s="1108">
        <f t="shared" si="2"/>
        <v>635</v>
      </c>
    </row>
    <row r="27" spans="1:14" ht="14.25" customHeight="1" thickBot="1">
      <c r="A27" s="599">
        <v>22</v>
      </c>
      <c r="B27" s="91" t="s">
        <v>35</v>
      </c>
      <c r="C27" s="103" t="s">
        <v>817</v>
      </c>
      <c r="D27" s="139">
        <v>280</v>
      </c>
      <c r="E27" s="139">
        <v>871</v>
      </c>
      <c r="F27" s="139">
        <v>236292</v>
      </c>
      <c r="G27" s="139">
        <v>235462</v>
      </c>
      <c r="H27" s="139">
        <v>4113</v>
      </c>
      <c r="I27" s="139">
        <v>24342</v>
      </c>
      <c r="J27" s="139">
        <v>12959</v>
      </c>
      <c r="K27" s="139">
        <v>2483</v>
      </c>
      <c r="L27" s="139">
        <v>349</v>
      </c>
      <c r="M27" s="139">
        <v>2079</v>
      </c>
      <c r="N27" s="140">
        <v>5709</v>
      </c>
    </row>
    <row r="28" spans="1:14" ht="14.25" customHeight="1" thickBot="1">
      <c r="A28" s="599">
        <v>23</v>
      </c>
      <c r="B28" s="105" t="s">
        <v>37</v>
      </c>
      <c r="C28" s="106" t="s">
        <v>818</v>
      </c>
      <c r="D28" s="143">
        <v>277</v>
      </c>
      <c r="E28" s="143">
        <v>627.111913357</v>
      </c>
      <c r="F28" s="143">
        <v>173710</v>
      </c>
      <c r="G28" s="143" t="s">
        <v>785</v>
      </c>
      <c r="H28" s="143">
        <v>20016</v>
      </c>
      <c r="I28" s="143" t="s">
        <v>172</v>
      </c>
      <c r="J28" s="143">
        <v>3556</v>
      </c>
      <c r="K28" s="143">
        <v>791</v>
      </c>
      <c r="L28" s="143">
        <v>197</v>
      </c>
      <c r="M28" s="143">
        <v>1267</v>
      </c>
      <c r="N28" s="144">
        <v>633</v>
      </c>
    </row>
    <row r="29" spans="1:14" ht="14.25" customHeight="1">
      <c r="A29" s="599">
        <v>24</v>
      </c>
      <c r="B29" s="1459" t="s">
        <v>39</v>
      </c>
      <c r="C29" s="1109" t="s">
        <v>819</v>
      </c>
      <c r="D29" s="145">
        <v>275</v>
      </c>
      <c r="E29" s="145">
        <f>F29/D29</f>
        <v>550.2981818181818</v>
      </c>
      <c r="F29" s="145">
        <v>151332</v>
      </c>
      <c r="G29" s="145">
        <v>140473</v>
      </c>
      <c r="H29" s="145">
        <v>31795</v>
      </c>
      <c r="I29" s="145">
        <v>0</v>
      </c>
      <c r="J29" s="145">
        <v>6095</v>
      </c>
      <c r="K29" s="145">
        <v>782</v>
      </c>
      <c r="L29" s="145">
        <v>363</v>
      </c>
      <c r="M29" s="145">
        <v>2868</v>
      </c>
      <c r="N29" s="153">
        <v>936</v>
      </c>
    </row>
    <row r="30" spans="1:14" ht="14.25" customHeight="1">
      <c r="A30" s="599">
        <v>25</v>
      </c>
      <c r="B30" s="1347"/>
      <c r="C30" s="146" t="s">
        <v>41</v>
      </c>
      <c r="D30" s="147">
        <v>276</v>
      </c>
      <c r="E30" s="746">
        <f>F30/D30</f>
        <v>143.3659420289855</v>
      </c>
      <c r="F30" s="147">
        <v>39569</v>
      </c>
      <c r="G30" s="147">
        <v>38809</v>
      </c>
      <c r="H30" s="147">
        <v>0</v>
      </c>
      <c r="I30" s="147">
        <v>0</v>
      </c>
      <c r="J30" s="147">
        <v>1523</v>
      </c>
      <c r="K30" s="147">
        <v>493</v>
      </c>
      <c r="L30" s="147">
        <v>164</v>
      </c>
      <c r="M30" s="147">
        <v>181</v>
      </c>
      <c r="N30" s="148">
        <v>104</v>
      </c>
    </row>
    <row r="31" spans="1:14" ht="14.25" customHeight="1" thickBot="1">
      <c r="A31" s="599">
        <v>26</v>
      </c>
      <c r="B31" s="1348"/>
      <c r="C31" s="1110" t="s">
        <v>42</v>
      </c>
      <c r="D31" s="149">
        <v>276</v>
      </c>
      <c r="E31" s="746">
        <f>F31/D31</f>
        <v>52.31521739130435</v>
      </c>
      <c r="F31" s="149">
        <v>14439</v>
      </c>
      <c r="G31" s="149">
        <v>13934</v>
      </c>
      <c r="H31" s="149">
        <v>0</v>
      </c>
      <c r="I31" s="149">
        <v>0</v>
      </c>
      <c r="J31" s="149">
        <v>980</v>
      </c>
      <c r="K31" s="149">
        <v>409</v>
      </c>
      <c r="L31" s="149" t="s">
        <v>785</v>
      </c>
      <c r="M31" s="149">
        <v>98</v>
      </c>
      <c r="N31" s="150" t="s">
        <v>785</v>
      </c>
    </row>
    <row r="32" spans="1:14" s="141" customFormat="1" ht="14.25" customHeight="1" thickBot="1" thickTop="1">
      <c r="A32" s="710"/>
      <c r="B32" s="1430" t="s">
        <v>585</v>
      </c>
      <c r="C32" s="1475"/>
      <c r="D32" s="151">
        <f>SUM(D29:D31)/3</f>
        <v>275.6666666666667</v>
      </c>
      <c r="E32" s="1016">
        <f>SUM(E29:E31)</f>
        <v>745.9793412384716</v>
      </c>
      <c r="F32" s="151">
        <f>SUM(F29:F31)</f>
        <v>205340</v>
      </c>
      <c r="G32" s="151">
        <f aca="true" t="shared" si="3" ref="G32:N32">SUM(G29:G31)</f>
        <v>193216</v>
      </c>
      <c r="H32" s="151">
        <f t="shared" si="3"/>
        <v>31795</v>
      </c>
      <c r="I32" s="151">
        <f t="shared" si="3"/>
        <v>0</v>
      </c>
      <c r="J32" s="151">
        <f t="shared" si="3"/>
        <v>8598</v>
      </c>
      <c r="K32" s="151">
        <f t="shared" si="3"/>
        <v>1684</v>
      </c>
      <c r="L32" s="151">
        <f t="shared" si="3"/>
        <v>527</v>
      </c>
      <c r="M32" s="151">
        <f t="shared" si="3"/>
        <v>3147</v>
      </c>
      <c r="N32" s="142">
        <f t="shared" si="3"/>
        <v>1040</v>
      </c>
    </row>
    <row r="33" spans="1:14" ht="14.25" customHeight="1" thickBot="1">
      <c r="A33" s="599">
        <v>27</v>
      </c>
      <c r="B33" s="105" t="s">
        <v>44</v>
      </c>
      <c r="C33" s="106" t="s">
        <v>820</v>
      </c>
      <c r="D33" s="143">
        <v>293</v>
      </c>
      <c r="E33" s="143">
        <f aca="true" t="shared" si="4" ref="E33:E38">F33/D33</f>
        <v>1274.60409556314</v>
      </c>
      <c r="F33" s="143">
        <v>373459</v>
      </c>
      <c r="G33" s="143" t="s">
        <v>172</v>
      </c>
      <c r="H33" s="143">
        <v>40280</v>
      </c>
      <c r="I33" s="143" t="s">
        <v>785</v>
      </c>
      <c r="J33" s="143">
        <v>14813</v>
      </c>
      <c r="K33" s="143">
        <v>1915</v>
      </c>
      <c r="L33" s="143">
        <v>592</v>
      </c>
      <c r="M33" s="143">
        <v>2715</v>
      </c>
      <c r="N33" s="144">
        <v>2324</v>
      </c>
    </row>
    <row r="34" spans="1:14" ht="14.25" customHeight="1">
      <c r="A34" s="599">
        <v>28</v>
      </c>
      <c r="B34" s="1455" t="s">
        <v>46</v>
      </c>
      <c r="C34" s="1109" t="s">
        <v>821</v>
      </c>
      <c r="D34" s="145">
        <v>261.5</v>
      </c>
      <c r="E34" s="743">
        <f t="shared" si="4"/>
        <v>142.77246653919693</v>
      </c>
      <c r="F34" s="145">
        <v>37335</v>
      </c>
      <c r="G34" s="145" t="s">
        <v>172</v>
      </c>
      <c r="H34" s="743" t="s">
        <v>172</v>
      </c>
      <c r="I34" s="743" t="s">
        <v>172</v>
      </c>
      <c r="J34" s="743">
        <v>680</v>
      </c>
      <c r="K34" s="743">
        <v>386</v>
      </c>
      <c r="L34" s="743">
        <v>287</v>
      </c>
      <c r="M34" s="743">
        <v>1713</v>
      </c>
      <c r="N34" s="748" t="s">
        <v>785</v>
      </c>
    </row>
    <row r="35" spans="1:14" ht="14.25" customHeight="1" thickBot="1">
      <c r="A35" s="599">
        <v>29</v>
      </c>
      <c r="B35" s="1456"/>
      <c r="C35" s="1110" t="s">
        <v>822</v>
      </c>
      <c r="D35" s="149">
        <v>266</v>
      </c>
      <c r="E35" s="749">
        <f t="shared" si="4"/>
        <v>39.56390977443609</v>
      </c>
      <c r="F35" s="149">
        <v>10524</v>
      </c>
      <c r="G35" s="149" t="s">
        <v>172</v>
      </c>
      <c r="H35" s="149">
        <v>1352</v>
      </c>
      <c r="I35" s="749" t="s">
        <v>172</v>
      </c>
      <c r="J35" s="749" t="s">
        <v>785</v>
      </c>
      <c r="K35" s="749" t="s">
        <v>785</v>
      </c>
      <c r="L35" s="749" t="s">
        <v>785</v>
      </c>
      <c r="M35" s="749" t="s">
        <v>785</v>
      </c>
      <c r="N35" s="750" t="s">
        <v>785</v>
      </c>
    </row>
    <row r="36" spans="1:14" s="141" customFormat="1" ht="14.25" customHeight="1" thickBot="1" thickTop="1">
      <c r="A36" s="710"/>
      <c r="B36" s="1430" t="s">
        <v>775</v>
      </c>
      <c r="C36" s="1475"/>
      <c r="D36" s="151">
        <f>SUM(D34:D35)/2</f>
        <v>263.75</v>
      </c>
      <c r="E36" s="749">
        <f t="shared" si="4"/>
        <v>181.4559241706161</v>
      </c>
      <c r="F36" s="151">
        <f aca="true" t="shared" si="5" ref="F36:N36">SUM(F34:F35)</f>
        <v>47859</v>
      </c>
      <c r="G36" s="151">
        <f t="shared" si="5"/>
        <v>0</v>
      </c>
      <c r="H36" s="151">
        <f t="shared" si="5"/>
        <v>1352</v>
      </c>
      <c r="I36" s="151">
        <f t="shared" si="5"/>
        <v>0</v>
      </c>
      <c r="J36" s="151">
        <f t="shared" si="5"/>
        <v>680</v>
      </c>
      <c r="K36" s="151">
        <f t="shared" si="5"/>
        <v>386</v>
      </c>
      <c r="L36" s="151">
        <f t="shared" si="5"/>
        <v>287</v>
      </c>
      <c r="M36" s="151">
        <f t="shared" si="5"/>
        <v>1713</v>
      </c>
      <c r="N36" s="142">
        <f t="shared" si="5"/>
        <v>0</v>
      </c>
    </row>
    <row r="37" spans="1:14" ht="14.25" customHeight="1">
      <c r="A37" s="599">
        <v>30</v>
      </c>
      <c r="B37" s="1432" t="s">
        <v>49</v>
      </c>
      <c r="C37" s="730" t="s">
        <v>823</v>
      </c>
      <c r="D37" s="747">
        <v>282</v>
      </c>
      <c r="E37" s="733">
        <f t="shared" si="4"/>
        <v>316.3156028368794</v>
      </c>
      <c r="F37" s="733">
        <v>89201</v>
      </c>
      <c r="G37" s="733">
        <v>60461</v>
      </c>
      <c r="H37" s="733">
        <v>22192</v>
      </c>
      <c r="I37" s="733">
        <v>0</v>
      </c>
      <c r="J37" s="733">
        <v>909</v>
      </c>
      <c r="K37" s="747">
        <v>551</v>
      </c>
      <c r="L37" s="733">
        <v>0</v>
      </c>
      <c r="M37" s="733">
        <v>1345</v>
      </c>
      <c r="N37" s="751">
        <v>3</v>
      </c>
    </row>
    <row r="38" spans="1:14" ht="14.25" customHeight="1" thickBot="1">
      <c r="A38" s="599">
        <v>31</v>
      </c>
      <c r="B38" s="1433"/>
      <c r="C38" s="331" t="s">
        <v>51</v>
      </c>
      <c r="D38" s="738">
        <v>356</v>
      </c>
      <c r="E38" s="738">
        <f t="shared" si="4"/>
        <v>213.24719101123594</v>
      </c>
      <c r="F38" s="738">
        <v>75916</v>
      </c>
      <c r="G38" s="738">
        <v>44556</v>
      </c>
      <c r="H38" s="738">
        <v>0</v>
      </c>
      <c r="I38" s="738">
        <v>0</v>
      </c>
      <c r="J38" s="738">
        <v>1634</v>
      </c>
      <c r="K38" s="739">
        <v>86</v>
      </c>
      <c r="L38" s="738">
        <v>380</v>
      </c>
      <c r="M38" s="738">
        <v>423</v>
      </c>
      <c r="N38" s="752">
        <v>10</v>
      </c>
    </row>
    <row r="39" spans="1:14" s="141" customFormat="1" ht="14.25" customHeight="1" thickBot="1" thickTop="1">
      <c r="A39" s="710"/>
      <c r="B39" s="1454" t="s">
        <v>594</v>
      </c>
      <c r="C39" s="1474"/>
      <c r="D39" s="152">
        <f>SUM(D37:D38)/2</f>
        <v>319</v>
      </c>
      <c r="E39" s="152">
        <f aca="true" t="shared" si="6" ref="E39:N39">SUM(E37:E38)</f>
        <v>529.5627938481153</v>
      </c>
      <c r="F39" s="152">
        <f t="shared" si="6"/>
        <v>165117</v>
      </c>
      <c r="G39" s="152">
        <f t="shared" si="6"/>
        <v>105017</v>
      </c>
      <c r="H39" s="152">
        <f t="shared" si="6"/>
        <v>22192</v>
      </c>
      <c r="I39" s="152">
        <f t="shared" si="6"/>
        <v>0</v>
      </c>
      <c r="J39" s="152">
        <f t="shared" si="6"/>
        <v>2543</v>
      </c>
      <c r="K39" s="152">
        <f t="shared" si="6"/>
        <v>637</v>
      </c>
      <c r="L39" s="152">
        <f t="shared" si="6"/>
        <v>380</v>
      </c>
      <c r="M39" s="152">
        <f t="shared" si="6"/>
        <v>1768</v>
      </c>
      <c r="N39" s="1108">
        <f t="shared" si="6"/>
        <v>13</v>
      </c>
    </row>
    <row r="40" spans="1:14" ht="14.25" customHeight="1">
      <c r="A40" s="599">
        <v>32</v>
      </c>
      <c r="B40" s="1455" t="s">
        <v>52</v>
      </c>
      <c r="C40" s="1109" t="s">
        <v>777</v>
      </c>
      <c r="D40" s="145">
        <v>270</v>
      </c>
      <c r="E40" s="145">
        <f>F40/D40</f>
        <v>272.1148148148148</v>
      </c>
      <c r="F40" s="743">
        <v>73471</v>
      </c>
      <c r="G40" s="743">
        <v>72665</v>
      </c>
      <c r="H40" s="743">
        <v>2129</v>
      </c>
      <c r="I40" s="743">
        <v>0</v>
      </c>
      <c r="J40" s="145">
        <v>4478</v>
      </c>
      <c r="K40" s="145">
        <v>921</v>
      </c>
      <c r="L40" s="145">
        <v>260</v>
      </c>
      <c r="M40" s="145">
        <v>749</v>
      </c>
      <c r="N40" s="153">
        <v>3056</v>
      </c>
    </row>
    <row r="41" spans="1:14" ht="14.25" customHeight="1">
      <c r="A41" s="599">
        <v>33</v>
      </c>
      <c r="B41" s="1463"/>
      <c r="C41" s="515" t="s">
        <v>54</v>
      </c>
      <c r="D41" s="147">
        <v>277</v>
      </c>
      <c r="E41" s="746">
        <f>F41/D41</f>
        <v>151.1913357400722</v>
      </c>
      <c r="F41" s="744">
        <v>41880</v>
      </c>
      <c r="G41" s="744">
        <v>39898</v>
      </c>
      <c r="H41" s="744">
        <v>1567</v>
      </c>
      <c r="I41" s="744">
        <v>0</v>
      </c>
      <c r="J41" s="147">
        <v>1699</v>
      </c>
      <c r="K41" s="746">
        <v>325</v>
      </c>
      <c r="L41" s="147">
        <v>0</v>
      </c>
      <c r="M41" s="746">
        <v>136</v>
      </c>
      <c r="N41" s="850">
        <v>1912</v>
      </c>
    </row>
    <row r="42" spans="1:14" ht="14.25" customHeight="1" thickBot="1">
      <c r="A42" s="599">
        <v>34</v>
      </c>
      <c r="B42" s="1456"/>
      <c r="C42" s="1110" t="s">
        <v>55</v>
      </c>
      <c r="D42" s="749">
        <v>277</v>
      </c>
      <c r="E42" s="149">
        <f>F42/D42</f>
        <v>56.81588447653429</v>
      </c>
      <c r="F42" s="749">
        <v>15738</v>
      </c>
      <c r="G42" s="749">
        <v>15551</v>
      </c>
      <c r="H42" s="749">
        <v>2332</v>
      </c>
      <c r="I42" s="749">
        <v>0</v>
      </c>
      <c r="J42" s="749">
        <v>963</v>
      </c>
      <c r="K42" s="149">
        <v>169</v>
      </c>
      <c r="L42" s="149">
        <v>0</v>
      </c>
      <c r="M42" s="149">
        <v>4</v>
      </c>
      <c r="N42" s="150">
        <v>907</v>
      </c>
    </row>
    <row r="43" spans="1:14" s="141" customFormat="1" ht="14.25" customHeight="1" thickBot="1" thickTop="1">
      <c r="A43" s="710"/>
      <c r="B43" s="1430" t="s">
        <v>598</v>
      </c>
      <c r="C43" s="1475"/>
      <c r="D43" s="151">
        <f>SUM(D40:D42)/3</f>
        <v>274.6666666666667</v>
      </c>
      <c r="E43" s="151">
        <f>SUM(E40:E42)</f>
        <v>480.12203503142126</v>
      </c>
      <c r="F43" s="151">
        <f aca="true" t="shared" si="7" ref="F43:N43">SUM(F40:F42)</f>
        <v>131089</v>
      </c>
      <c r="G43" s="151">
        <f t="shared" si="7"/>
        <v>128114</v>
      </c>
      <c r="H43" s="151">
        <f t="shared" si="7"/>
        <v>6028</v>
      </c>
      <c r="I43" s="151">
        <f t="shared" si="7"/>
        <v>0</v>
      </c>
      <c r="J43" s="151">
        <f t="shared" si="7"/>
        <v>7140</v>
      </c>
      <c r="K43" s="151">
        <f t="shared" si="7"/>
        <v>1415</v>
      </c>
      <c r="L43" s="151">
        <f t="shared" si="7"/>
        <v>260</v>
      </c>
      <c r="M43" s="151">
        <f t="shared" si="7"/>
        <v>889</v>
      </c>
      <c r="N43" s="142">
        <f t="shared" si="7"/>
        <v>5875</v>
      </c>
    </row>
    <row r="44" spans="1:14" ht="14.25" customHeight="1" thickBot="1">
      <c r="A44" s="599">
        <v>35</v>
      </c>
      <c r="B44" s="105" t="s">
        <v>553</v>
      </c>
      <c r="C44" s="106" t="s">
        <v>824</v>
      </c>
      <c r="D44" s="143">
        <v>287</v>
      </c>
      <c r="E44" s="143">
        <f>F44/D44</f>
        <v>95.1219512195122</v>
      </c>
      <c r="F44" s="143">
        <v>27300</v>
      </c>
      <c r="G44" s="143">
        <v>27143</v>
      </c>
      <c r="H44" s="143" t="s">
        <v>785</v>
      </c>
      <c r="I44" s="143" t="s">
        <v>785</v>
      </c>
      <c r="J44" s="143">
        <v>2140</v>
      </c>
      <c r="K44" s="143">
        <v>481</v>
      </c>
      <c r="L44" s="143">
        <v>157</v>
      </c>
      <c r="M44" s="143" t="s">
        <v>172</v>
      </c>
      <c r="N44" s="144" t="s">
        <v>172</v>
      </c>
    </row>
    <row r="45" spans="1:14" ht="14.25" customHeight="1">
      <c r="A45" s="599">
        <v>36</v>
      </c>
      <c r="B45" s="1455" t="s">
        <v>57</v>
      </c>
      <c r="C45" s="1111" t="s">
        <v>601</v>
      </c>
      <c r="D45" s="743">
        <v>254</v>
      </c>
      <c r="E45" s="743">
        <f>F45/D45</f>
        <v>904.992125984252</v>
      </c>
      <c r="F45" s="743">
        <v>229868</v>
      </c>
      <c r="G45" s="743">
        <v>201598</v>
      </c>
      <c r="H45" s="743" t="s">
        <v>172</v>
      </c>
      <c r="I45" s="743" t="s">
        <v>172</v>
      </c>
      <c r="J45" s="743">
        <v>10025</v>
      </c>
      <c r="K45" s="743">
        <v>1033</v>
      </c>
      <c r="L45" s="743">
        <v>370</v>
      </c>
      <c r="M45" s="743">
        <v>3820</v>
      </c>
      <c r="N45" s="748">
        <v>2127</v>
      </c>
    </row>
    <row r="46" spans="1:14" ht="14.25" customHeight="1">
      <c r="A46" s="599">
        <v>37</v>
      </c>
      <c r="B46" s="1461"/>
      <c r="C46" s="146" t="s">
        <v>58</v>
      </c>
      <c r="D46" s="147">
        <v>273</v>
      </c>
      <c r="E46" s="744">
        <f>F46/D46</f>
        <v>104.22344322344323</v>
      </c>
      <c r="F46" s="744">
        <v>28453</v>
      </c>
      <c r="G46" s="744">
        <v>26860</v>
      </c>
      <c r="H46" s="744">
        <v>0</v>
      </c>
      <c r="I46" s="744">
        <v>0</v>
      </c>
      <c r="J46" s="744">
        <v>2991</v>
      </c>
      <c r="K46" s="744">
        <v>260</v>
      </c>
      <c r="L46" s="1035" t="s">
        <v>1163</v>
      </c>
      <c r="M46" s="744">
        <v>193</v>
      </c>
      <c r="N46" s="851">
        <v>446</v>
      </c>
    </row>
    <row r="47" spans="1:14" ht="14.25" customHeight="1">
      <c r="A47" s="599">
        <v>38</v>
      </c>
      <c r="B47" s="1461"/>
      <c r="C47" s="146" t="s">
        <v>59</v>
      </c>
      <c r="D47" s="147">
        <v>269</v>
      </c>
      <c r="E47" s="745">
        <v>105</v>
      </c>
      <c r="F47" s="147">
        <v>32417</v>
      </c>
      <c r="G47" s="147">
        <v>28561</v>
      </c>
      <c r="H47" s="147">
        <v>0</v>
      </c>
      <c r="I47" s="147">
        <v>0</v>
      </c>
      <c r="J47" s="147">
        <v>1388</v>
      </c>
      <c r="K47" s="147">
        <v>178</v>
      </c>
      <c r="L47" s="1035" t="s">
        <v>1163</v>
      </c>
      <c r="M47" s="147">
        <v>306</v>
      </c>
      <c r="N47" s="148">
        <v>120</v>
      </c>
    </row>
    <row r="48" spans="1:14" ht="14.25" customHeight="1" thickBot="1">
      <c r="A48" s="599">
        <v>39</v>
      </c>
      <c r="B48" s="1462"/>
      <c r="C48" s="351" t="s">
        <v>60</v>
      </c>
      <c r="D48" s="749">
        <v>272</v>
      </c>
      <c r="E48" s="149">
        <f>F48/D48</f>
        <v>138.59558823529412</v>
      </c>
      <c r="F48" s="749">
        <v>37698</v>
      </c>
      <c r="G48" s="149">
        <v>28372</v>
      </c>
      <c r="H48" s="749">
        <v>0</v>
      </c>
      <c r="I48" s="749">
        <v>0</v>
      </c>
      <c r="J48" s="749">
        <v>1583</v>
      </c>
      <c r="K48" s="749">
        <v>394</v>
      </c>
      <c r="L48" s="1037" t="s">
        <v>1162</v>
      </c>
      <c r="M48" s="749">
        <v>727</v>
      </c>
      <c r="N48" s="750">
        <v>168</v>
      </c>
    </row>
    <row r="49" spans="1:14" s="141" customFormat="1" ht="14.25" customHeight="1" thickBot="1" thickTop="1">
      <c r="A49" s="710"/>
      <c r="B49" s="1430" t="s">
        <v>603</v>
      </c>
      <c r="C49" s="1475"/>
      <c r="D49" s="151">
        <f>SUM(D45:D48)/4</f>
        <v>267</v>
      </c>
      <c r="E49" s="151">
        <f>SUM(E45:E48)</f>
        <v>1252.8111574429895</v>
      </c>
      <c r="F49" s="151">
        <f aca="true" t="shared" si="8" ref="F49:N49">SUM(F45:F48)</f>
        <v>328436</v>
      </c>
      <c r="G49" s="151">
        <f t="shared" si="8"/>
        <v>285391</v>
      </c>
      <c r="H49" s="151">
        <f t="shared" si="8"/>
        <v>0</v>
      </c>
      <c r="I49" s="151">
        <f t="shared" si="8"/>
        <v>0</v>
      </c>
      <c r="J49" s="151">
        <f t="shared" si="8"/>
        <v>15987</v>
      </c>
      <c r="K49" s="151">
        <f t="shared" si="8"/>
        <v>1865</v>
      </c>
      <c r="L49" s="151">
        <f t="shared" si="8"/>
        <v>370</v>
      </c>
      <c r="M49" s="151">
        <f t="shared" si="8"/>
        <v>5046</v>
      </c>
      <c r="N49" s="142">
        <f t="shared" si="8"/>
        <v>2861</v>
      </c>
    </row>
    <row r="50" spans="1:14" ht="14.25" customHeight="1">
      <c r="A50" s="599">
        <v>40</v>
      </c>
      <c r="B50" s="1432" t="s">
        <v>61</v>
      </c>
      <c r="C50" s="721" t="s">
        <v>0</v>
      </c>
      <c r="D50" s="747">
        <v>288</v>
      </c>
      <c r="E50" s="733">
        <f>F50/D50</f>
        <v>241.65972222222223</v>
      </c>
      <c r="F50" s="747">
        <v>69598</v>
      </c>
      <c r="G50" s="747">
        <v>67752</v>
      </c>
      <c r="H50" s="747">
        <v>0</v>
      </c>
      <c r="I50" s="747">
        <v>0</v>
      </c>
      <c r="J50" s="747">
        <v>2697</v>
      </c>
      <c r="K50" s="747">
        <v>1129</v>
      </c>
      <c r="L50" s="747">
        <v>232</v>
      </c>
      <c r="M50" s="747">
        <v>1129</v>
      </c>
      <c r="N50" s="753">
        <v>1188</v>
      </c>
    </row>
    <row r="51" spans="1:14" ht="14.25" customHeight="1">
      <c r="A51" s="599">
        <v>41</v>
      </c>
      <c r="B51" s="1446"/>
      <c r="C51" s="317" t="s">
        <v>825</v>
      </c>
      <c r="D51" s="736">
        <v>297</v>
      </c>
      <c r="E51" s="734">
        <f>F51/D51</f>
        <v>73.27609427609427</v>
      </c>
      <c r="F51" s="736">
        <v>21763</v>
      </c>
      <c r="G51" s="736">
        <v>21183</v>
      </c>
      <c r="H51" s="736">
        <v>0</v>
      </c>
      <c r="I51" s="736">
        <v>0</v>
      </c>
      <c r="J51" s="736">
        <v>1058</v>
      </c>
      <c r="K51" s="736">
        <v>552</v>
      </c>
      <c r="L51" s="736">
        <v>55</v>
      </c>
      <c r="M51" s="736">
        <v>219</v>
      </c>
      <c r="N51" s="847">
        <v>209</v>
      </c>
    </row>
    <row r="52" spans="1:14" ht="14.25" customHeight="1" thickBot="1">
      <c r="A52" s="599">
        <v>42</v>
      </c>
      <c r="B52" s="1433"/>
      <c r="C52" s="331" t="s">
        <v>63</v>
      </c>
      <c r="D52" s="739">
        <v>303</v>
      </c>
      <c r="E52" s="739">
        <f>F52/D52</f>
        <v>85.85148514851485</v>
      </c>
      <c r="F52" s="739">
        <v>26013</v>
      </c>
      <c r="G52" s="739">
        <v>25738</v>
      </c>
      <c r="H52" s="739">
        <v>4239</v>
      </c>
      <c r="I52" s="739" t="s">
        <v>1161</v>
      </c>
      <c r="J52" s="739">
        <v>140</v>
      </c>
      <c r="K52" s="739" t="s">
        <v>1161</v>
      </c>
      <c r="L52" s="739" t="s">
        <v>172</v>
      </c>
      <c r="M52" s="739">
        <v>500</v>
      </c>
      <c r="N52" s="754" t="s">
        <v>1161</v>
      </c>
    </row>
    <row r="53" spans="1:14" s="141" customFormat="1" ht="14.25" customHeight="1" thickBot="1" thickTop="1">
      <c r="A53" s="599"/>
      <c r="B53" s="1454" t="s">
        <v>609</v>
      </c>
      <c r="C53" s="1474"/>
      <c r="D53" s="152">
        <f>SUM(D50:D52)/3</f>
        <v>296</v>
      </c>
      <c r="E53" s="152">
        <f>SUM(E50:E52)</f>
        <v>400.78730164683134</v>
      </c>
      <c r="F53" s="152">
        <f aca="true" t="shared" si="9" ref="F53:N53">SUM(F50:F52)</f>
        <v>117374</v>
      </c>
      <c r="G53" s="151">
        <f t="shared" si="9"/>
        <v>114673</v>
      </c>
      <c r="H53" s="152">
        <f t="shared" si="9"/>
        <v>4239</v>
      </c>
      <c r="I53" s="152">
        <f t="shared" si="9"/>
        <v>0</v>
      </c>
      <c r="J53" s="152">
        <f t="shared" si="9"/>
        <v>3895</v>
      </c>
      <c r="K53" s="152">
        <f t="shared" si="9"/>
        <v>1681</v>
      </c>
      <c r="L53" s="152">
        <f t="shared" si="9"/>
        <v>287</v>
      </c>
      <c r="M53" s="152">
        <f t="shared" si="9"/>
        <v>1848</v>
      </c>
      <c r="N53" s="1108">
        <f t="shared" si="9"/>
        <v>1397</v>
      </c>
    </row>
    <row r="54" spans="1:14" ht="14.25" customHeight="1">
      <c r="A54" s="599">
        <v>43</v>
      </c>
      <c r="B54" s="1455" t="s">
        <v>64</v>
      </c>
      <c r="C54" s="1109" t="s">
        <v>65</v>
      </c>
      <c r="D54" s="743">
        <v>264</v>
      </c>
      <c r="E54" s="743">
        <v>95</v>
      </c>
      <c r="F54" s="743">
        <v>28124</v>
      </c>
      <c r="G54" s="743" t="s">
        <v>1161</v>
      </c>
      <c r="H54" s="743">
        <v>0</v>
      </c>
      <c r="I54" s="743">
        <v>0</v>
      </c>
      <c r="J54" s="743">
        <v>638</v>
      </c>
      <c r="K54" s="743">
        <v>2135</v>
      </c>
      <c r="L54" s="743">
        <v>128</v>
      </c>
      <c r="M54" s="743">
        <v>233</v>
      </c>
      <c r="N54" s="748">
        <v>1045</v>
      </c>
    </row>
    <row r="55" spans="1:14" ht="14.25" customHeight="1">
      <c r="A55" s="599">
        <v>44</v>
      </c>
      <c r="B55" s="1463"/>
      <c r="C55" s="146" t="s">
        <v>66</v>
      </c>
      <c r="D55" s="147">
        <v>264</v>
      </c>
      <c r="E55" s="147">
        <f>F55/D55</f>
        <v>59.54545454545455</v>
      </c>
      <c r="F55" s="147">
        <v>15720</v>
      </c>
      <c r="G55" s="147">
        <v>16353</v>
      </c>
      <c r="H55" s="147">
        <v>0</v>
      </c>
      <c r="I55" s="147">
        <v>0</v>
      </c>
      <c r="J55" s="147">
        <v>228</v>
      </c>
      <c r="K55" s="147">
        <v>162</v>
      </c>
      <c r="L55" s="147">
        <v>172</v>
      </c>
      <c r="M55" s="147">
        <v>51</v>
      </c>
      <c r="N55" s="148">
        <v>101</v>
      </c>
    </row>
    <row r="56" spans="1:14" ht="14.25" customHeight="1">
      <c r="A56" s="599">
        <v>45</v>
      </c>
      <c r="B56" s="1463"/>
      <c r="C56" s="285" t="s">
        <v>67</v>
      </c>
      <c r="D56" s="147">
        <v>359</v>
      </c>
      <c r="E56" s="147">
        <f>F56/D56</f>
        <v>0.9749303621169917</v>
      </c>
      <c r="F56" s="147">
        <v>350</v>
      </c>
      <c r="G56" s="147">
        <v>350</v>
      </c>
      <c r="H56" s="147">
        <v>0</v>
      </c>
      <c r="I56" s="147">
        <v>0</v>
      </c>
      <c r="J56" s="147" t="s">
        <v>1161</v>
      </c>
      <c r="K56" s="147" t="s">
        <v>1161</v>
      </c>
      <c r="L56" s="147" t="s">
        <v>172</v>
      </c>
      <c r="M56" s="147" t="s">
        <v>172</v>
      </c>
      <c r="N56" s="852" t="s">
        <v>172</v>
      </c>
    </row>
    <row r="57" spans="1:14" ht="14.25" customHeight="1">
      <c r="A57" s="599">
        <v>46</v>
      </c>
      <c r="B57" s="1463"/>
      <c r="C57" s="146" t="s">
        <v>826</v>
      </c>
      <c r="D57" s="147">
        <v>264</v>
      </c>
      <c r="E57" s="147">
        <f>F57/D57</f>
        <v>102.01136363636364</v>
      </c>
      <c r="F57" s="147">
        <v>26931</v>
      </c>
      <c r="G57" s="147" t="s">
        <v>172</v>
      </c>
      <c r="H57" s="147">
        <v>0</v>
      </c>
      <c r="I57" s="147">
        <v>0</v>
      </c>
      <c r="J57" s="147">
        <v>805</v>
      </c>
      <c r="K57" s="147">
        <v>1697</v>
      </c>
      <c r="L57" s="147">
        <v>232</v>
      </c>
      <c r="M57" s="147">
        <v>96</v>
      </c>
      <c r="N57" s="148">
        <v>394</v>
      </c>
    </row>
    <row r="58" spans="1:14" ht="14.25" customHeight="1" thickBot="1">
      <c r="A58" s="599">
        <v>47</v>
      </c>
      <c r="B58" s="1456"/>
      <c r="C58" s="351" t="s">
        <v>613</v>
      </c>
      <c r="D58" s="749">
        <v>270</v>
      </c>
      <c r="E58" s="749">
        <f>F58/D58</f>
        <v>14.262962962962963</v>
      </c>
      <c r="F58" s="749">
        <v>3851</v>
      </c>
      <c r="G58" s="749">
        <v>3851</v>
      </c>
      <c r="H58" s="749">
        <v>0</v>
      </c>
      <c r="I58" s="749">
        <v>0</v>
      </c>
      <c r="J58" s="749">
        <v>514</v>
      </c>
      <c r="K58" s="749">
        <v>494</v>
      </c>
      <c r="L58" s="749">
        <v>3</v>
      </c>
      <c r="M58" s="749" t="s">
        <v>172</v>
      </c>
      <c r="N58" s="750">
        <v>17</v>
      </c>
    </row>
    <row r="59" spans="1:14" s="141" customFormat="1" ht="14.25" customHeight="1" thickBot="1" thickTop="1">
      <c r="A59" s="710"/>
      <c r="B59" s="1430" t="s">
        <v>614</v>
      </c>
      <c r="C59" s="1475"/>
      <c r="D59" s="151">
        <f>SUM(D54:D58)/5</f>
        <v>284.2</v>
      </c>
      <c r="E59" s="151">
        <f>SUM(E54:E58)</f>
        <v>271.7947115068981</v>
      </c>
      <c r="F59" s="151">
        <f aca="true" t="shared" si="10" ref="F59:N59">SUM(F54:F58)</f>
        <v>74976</v>
      </c>
      <c r="G59" s="151">
        <f t="shared" si="10"/>
        <v>20554</v>
      </c>
      <c r="H59" s="151">
        <f t="shared" si="10"/>
        <v>0</v>
      </c>
      <c r="I59" s="151">
        <f t="shared" si="10"/>
        <v>0</v>
      </c>
      <c r="J59" s="151">
        <f t="shared" si="10"/>
        <v>2185</v>
      </c>
      <c r="K59" s="151">
        <f t="shared" si="10"/>
        <v>4488</v>
      </c>
      <c r="L59" s="151">
        <f t="shared" si="10"/>
        <v>535</v>
      </c>
      <c r="M59" s="151">
        <f t="shared" si="10"/>
        <v>380</v>
      </c>
      <c r="N59" s="142">
        <f t="shared" si="10"/>
        <v>1557</v>
      </c>
    </row>
    <row r="60" spans="1:14" ht="14.25" customHeight="1">
      <c r="A60" s="599">
        <v>48</v>
      </c>
      <c r="B60" s="1434" t="s">
        <v>70</v>
      </c>
      <c r="C60" s="730" t="s">
        <v>71</v>
      </c>
      <c r="D60" s="747">
        <v>262</v>
      </c>
      <c r="E60" s="747">
        <f>F60/D60</f>
        <v>236.05343511450383</v>
      </c>
      <c r="F60" s="747">
        <v>61846</v>
      </c>
      <c r="G60" s="747">
        <v>60203</v>
      </c>
      <c r="H60" s="747" t="s">
        <v>172</v>
      </c>
      <c r="I60" s="747" t="s">
        <v>172</v>
      </c>
      <c r="J60" s="747">
        <v>561</v>
      </c>
      <c r="K60" s="747">
        <v>271</v>
      </c>
      <c r="L60" s="747">
        <v>88</v>
      </c>
      <c r="M60" s="747">
        <v>289</v>
      </c>
      <c r="N60" s="753">
        <v>485</v>
      </c>
    </row>
    <row r="61" spans="1:14" ht="14.25" customHeight="1" thickBot="1">
      <c r="A61" s="599">
        <v>49</v>
      </c>
      <c r="B61" s="1363"/>
      <c r="C61" s="1112" t="s">
        <v>661</v>
      </c>
      <c r="D61" s="739">
        <v>261</v>
      </c>
      <c r="E61" s="749">
        <f>F61/D61</f>
        <v>418.68199233716473</v>
      </c>
      <c r="F61" s="739">
        <v>109276</v>
      </c>
      <c r="G61" s="739">
        <v>107276</v>
      </c>
      <c r="H61" s="739">
        <v>0</v>
      </c>
      <c r="I61" s="739">
        <v>0</v>
      </c>
      <c r="J61" s="739">
        <v>1429</v>
      </c>
      <c r="K61" s="739">
        <v>398</v>
      </c>
      <c r="L61" s="739">
        <v>218</v>
      </c>
      <c r="M61" s="739">
        <v>1497</v>
      </c>
      <c r="N61" s="754" t="s">
        <v>172</v>
      </c>
    </row>
    <row r="62" spans="1:14" s="141" customFormat="1" ht="14.25" customHeight="1" thickBot="1" thickTop="1">
      <c r="A62" s="710"/>
      <c r="B62" s="1454" t="s">
        <v>617</v>
      </c>
      <c r="C62" s="1474"/>
      <c r="D62" s="152">
        <f>SUM(D60:D61)/2</f>
        <v>261.5</v>
      </c>
      <c r="E62" s="152">
        <f>SUM(E60:E61)</f>
        <v>654.7354274516686</v>
      </c>
      <c r="F62" s="152">
        <f aca="true" t="shared" si="11" ref="F62:N62">SUM(F60:F61)</f>
        <v>171122</v>
      </c>
      <c r="G62" s="152">
        <f t="shared" si="11"/>
        <v>167479</v>
      </c>
      <c r="H62" s="152">
        <f t="shared" si="11"/>
        <v>0</v>
      </c>
      <c r="I62" s="152">
        <f t="shared" si="11"/>
        <v>0</v>
      </c>
      <c r="J62" s="152">
        <f t="shared" si="11"/>
        <v>1990</v>
      </c>
      <c r="K62" s="152">
        <f t="shared" si="11"/>
        <v>669</v>
      </c>
      <c r="L62" s="152">
        <f t="shared" si="11"/>
        <v>306</v>
      </c>
      <c r="M62" s="152">
        <f t="shared" si="11"/>
        <v>1786</v>
      </c>
      <c r="N62" s="1108">
        <f t="shared" si="11"/>
        <v>485</v>
      </c>
    </row>
    <row r="63" spans="1:14" ht="14.25" customHeight="1">
      <c r="A63" s="599">
        <v>50</v>
      </c>
      <c r="B63" s="1440" t="s">
        <v>73</v>
      </c>
      <c r="C63" s="1111" t="s">
        <v>827</v>
      </c>
      <c r="D63" s="743">
        <v>272</v>
      </c>
      <c r="E63" s="743">
        <v>71</v>
      </c>
      <c r="F63" s="743">
        <v>20907</v>
      </c>
      <c r="G63" s="743">
        <v>17706</v>
      </c>
      <c r="H63" s="743">
        <v>0</v>
      </c>
      <c r="I63" s="743">
        <v>0</v>
      </c>
      <c r="J63" s="743">
        <v>2564</v>
      </c>
      <c r="K63" s="743">
        <v>1023</v>
      </c>
      <c r="L63" s="743">
        <v>2</v>
      </c>
      <c r="M63" s="743">
        <v>196</v>
      </c>
      <c r="N63" s="748">
        <v>134</v>
      </c>
    </row>
    <row r="64" spans="1:14" ht="14.25" customHeight="1" thickBot="1">
      <c r="A64" s="599">
        <v>51</v>
      </c>
      <c r="B64" s="1354"/>
      <c r="C64" s="351" t="s">
        <v>828</v>
      </c>
      <c r="D64" s="749">
        <v>272</v>
      </c>
      <c r="E64" s="749">
        <v>210</v>
      </c>
      <c r="F64" s="749">
        <v>58481</v>
      </c>
      <c r="G64" s="749">
        <v>45900</v>
      </c>
      <c r="H64" s="749">
        <v>0</v>
      </c>
      <c r="I64" s="749">
        <v>0</v>
      </c>
      <c r="J64" s="749">
        <v>2242</v>
      </c>
      <c r="K64" s="149">
        <v>493</v>
      </c>
      <c r="L64" s="749">
        <v>305</v>
      </c>
      <c r="M64" s="149">
        <v>2403</v>
      </c>
      <c r="N64" s="150">
        <v>1521</v>
      </c>
    </row>
    <row r="65" spans="1:14" s="141" customFormat="1" ht="14.25" customHeight="1" thickBot="1" thickTop="1">
      <c r="A65" s="710"/>
      <c r="B65" s="1430" t="s">
        <v>621</v>
      </c>
      <c r="C65" s="1475"/>
      <c r="D65" s="151">
        <f>SUM(D63:D64)/2</f>
        <v>272</v>
      </c>
      <c r="E65" s="151">
        <f>SUM(E63:E64)</f>
        <v>281</v>
      </c>
      <c r="F65" s="151">
        <f aca="true" t="shared" si="12" ref="F65:N65">SUM(F63:F64)</f>
        <v>79388</v>
      </c>
      <c r="G65" s="151">
        <f t="shared" si="12"/>
        <v>63606</v>
      </c>
      <c r="H65" s="151">
        <f t="shared" si="12"/>
        <v>0</v>
      </c>
      <c r="I65" s="151">
        <f t="shared" si="12"/>
        <v>0</v>
      </c>
      <c r="J65" s="151">
        <f t="shared" si="12"/>
        <v>4806</v>
      </c>
      <c r="K65" s="151">
        <f t="shared" si="12"/>
        <v>1516</v>
      </c>
      <c r="L65" s="151">
        <f t="shared" si="12"/>
        <v>307</v>
      </c>
      <c r="M65" s="151">
        <f t="shared" si="12"/>
        <v>2599</v>
      </c>
      <c r="N65" s="142">
        <f t="shared" si="12"/>
        <v>1655</v>
      </c>
    </row>
    <row r="66" spans="1:14" ht="14.25" customHeight="1" thickBot="1">
      <c r="A66" s="599">
        <v>52</v>
      </c>
      <c r="B66" s="105" t="s">
        <v>77</v>
      </c>
      <c r="C66" s="106" t="s">
        <v>78</v>
      </c>
      <c r="D66" s="143">
        <v>287</v>
      </c>
      <c r="E66" s="143">
        <f>F66/D66</f>
        <v>284.7282229965157</v>
      </c>
      <c r="F66" s="143">
        <v>81717</v>
      </c>
      <c r="G66" s="143">
        <v>73336</v>
      </c>
      <c r="H66" s="143">
        <v>0</v>
      </c>
      <c r="I66" s="143">
        <v>0</v>
      </c>
      <c r="J66" s="143">
        <v>5344</v>
      </c>
      <c r="K66" s="143">
        <v>1472</v>
      </c>
      <c r="L66" s="143">
        <v>300</v>
      </c>
      <c r="M66" s="143">
        <v>1528</v>
      </c>
      <c r="N66" s="144">
        <v>1465</v>
      </c>
    </row>
    <row r="67" spans="1:14" ht="14.25" customHeight="1" thickBot="1">
      <c r="A67" s="599">
        <v>53</v>
      </c>
      <c r="B67" s="91" t="s">
        <v>79</v>
      </c>
      <c r="C67" s="103" t="s">
        <v>80</v>
      </c>
      <c r="D67" s="139">
        <v>278</v>
      </c>
      <c r="E67" s="143">
        <f aca="true" t="shared" si="13" ref="E67:E75">F67/D67</f>
        <v>280.1007194244604</v>
      </c>
      <c r="F67" s="139">
        <v>77868</v>
      </c>
      <c r="G67" s="139">
        <v>57437</v>
      </c>
      <c r="H67" s="139">
        <v>0</v>
      </c>
      <c r="I67" s="139">
        <v>0</v>
      </c>
      <c r="J67" s="139">
        <v>929</v>
      </c>
      <c r="K67" s="139">
        <v>193</v>
      </c>
      <c r="L67" s="139">
        <v>286</v>
      </c>
      <c r="M67" s="139">
        <v>907</v>
      </c>
      <c r="N67" s="140">
        <v>793</v>
      </c>
    </row>
    <row r="68" spans="1:14" ht="14.25" customHeight="1" thickBot="1">
      <c r="A68" s="599">
        <v>54</v>
      </c>
      <c r="B68" s="105" t="s">
        <v>81</v>
      </c>
      <c r="C68" s="106" t="s">
        <v>82</v>
      </c>
      <c r="D68" s="143">
        <v>290</v>
      </c>
      <c r="E68" s="143">
        <f t="shared" si="13"/>
        <v>376.8862068965517</v>
      </c>
      <c r="F68" s="143">
        <v>109297</v>
      </c>
      <c r="G68" s="143">
        <v>88851</v>
      </c>
      <c r="H68" s="143">
        <v>0</v>
      </c>
      <c r="I68" s="143">
        <v>0</v>
      </c>
      <c r="J68" s="143">
        <v>2456</v>
      </c>
      <c r="K68" s="143">
        <v>514</v>
      </c>
      <c r="L68" s="143">
        <v>257</v>
      </c>
      <c r="M68" s="143">
        <v>3906</v>
      </c>
      <c r="N68" s="144">
        <v>579</v>
      </c>
    </row>
    <row r="69" spans="1:14" ht="14.25" customHeight="1" thickBot="1">
      <c r="A69" s="599">
        <v>55</v>
      </c>
      <c r="B69" s="91" t="s">
        <v>83</v>
      </c>
      <c r="C69" s="103" t="s">
        <v>84</v>
      </c>
      <c r="D69" s="139">
        <v>288</v>
      </c>
      <c r="E69" s="143">
        <f t="shared" si="13"/>
        <v>506.3576388888889</v>
      </c>
      <c r="F69" s="139">
        <v>145831</v>
      </c>
      <c r="G69" s="139" t="s">
        <v>785</v>
      </c>
      <c r="H69" s="139">
        <v>0</v>
      </c>
      <c r="I69" s="139">
        <v>0</v>
      </c>
      <c r="J69" s="139">
        <v>2986</v>
      </c>
      <c r="K69" s="139">
        <v>142</v>
      </c>
      <c r="L69" s="139">
        <v>416</v>
      </c>
      <c r="M69" s="139">
        <v>462</v>
      </c>
      <c r="N69" s="140">
        <v>15</v>
      </c>
    </row>
    <row r="70" spans="1:14" ht="14.25" customHeight="1" thickBot="1">
      <c r="A70" s="599">
        <v>56</v>
      </c>
      <c r="B70" s="105" t="s">
        <v>85</v>
      </c>
      <c r="C70" s="106" t="s">
        <v>86</v>
      </c>
      <c r="D70" s="143">
        <v>269</v>
      </c>
      <c r="E70" s="143">
        <f t="shared" si="13"/>
        <v>169.2267657992565</v>
      </c>
      <c r="F70" s="143">
        <v>45522</v>
      </c>
      <c r="G70" s="143">
        <v>41573</v>
      </c>
      <c r="H70" s="143">
        <v>0</v>
      </c>
      <c r="I70" s="143">
        <v>0</v>
      </c>
      <c r="J70" s="143">
        <v>790</v>
      </c>
      <c r="K70" s="143">
        <v>240</v>
      </c>
      <c r="L70" s="143">
        <v>167</v>
      </c>
      <c r="M70" s="143">
        <v>372</v>
      </c>
      <c r="N70" s="144">
        <v>146</v>
      </c>
    </row>
    <row r="71" spans="1:14" ht="14.25" customHeight="1" thickBot="1">
      <c r="A71" s="731">
        <v>57</v>
      </c>
      <c r="B71" s="91" t="s">
        <v>87</v>
      </c>
      <c r="C71" s="103" t="s">
        <v>829</v>
      </c>
      <c r="D71" s="139">
        <v>290</v>
      </c>
      <c r="E71" s="143">
        <f t="shared" si="13"/>
        <v>174.7344827586207</v>
      </c>
      <c r="F71" s="139">
        <v>50673</v>
      </c>
      <c r="G71" s="139" t="s">
        <v>172</v>
      </c>
      <c r="H71" s="139">
        <v>0</v>
      </c>
      <c r="I71" s="139">
        <v>0</v>
      </c>
      <c r="J71" s="139">
        <v>2252</v>
      </c>
      <c r="K71" s="139">
        <v>935</v>
      </c>
      <c r="L71" s="139">
        <v>179</v>
      </c>
      <c r="M71" s="139">
        <v>442</v>
      </c>
      <c r="N71" s="140">
        <v>725</v>
      </c>
    </row>
    <row r="72" spans="1:14" ht="14.25" customHeight="1" thickBot="1">
      <c r="A72" s="599">
        <v>58</v>
      </c>
      <c r="B72" s="105" t="s">
        <v>89</v>
      </c>
      <c r="C72" s="106" t="s">
        <v>90</v>
      </c>
      <c r="D72" s="143">
        <v>303</v>
      </c>
      <c r="E72" s="143">
        <f t="shared" si="13"/>
        <v>220.6996699669967</v>
      </c>
      <c r="F72" s="143">
        <v>66872</v>
      </c>
      <c r="G72" s="143">
        <v>38114</v>
      </c>
      <c r="H72" s="143">
        <v>0</v>
      </c>
      <c r="I72" s="143">
        <v>0</v>
      </c>
      <c r="J72" s="143">
        <v>971</v>
      </c>
      <c r="K72" s="143">
        <v>671</v>
      </c>
      <c r="L72" s="143">
        <v>424</v>
      </c>
      <c r="M72" s="143">
        <v>646</v>
      </c>
      <c r="N72" s="144">
        <v>1013</v>
      </c>
    </row>
    <row r="73" spans="1:14" ht="14.25" customHeight="1">
      <c r="A73" s="731"/>
      <c r="B73" s="1440" t="s">
        <v>91</v>
      </c>
      <c r="C73" s="1111" t="s">
        <v>601</v>
      </c>
      <c r="D73" s="743">
        <v>100</v>
      </c>
      <c r="E73" s="747">
        <f t="shared" si="13"/>
        <v>69.41</v>
      </c>
      <c r="F73" s="743">
        <v>6941</v>
      </c>
      <c r="G73" s="743">
        <v>6369</v>
      </c>
      <c r="H73" s="743" t="s">
        <v>1229</v>
      </c>
      <c r="I73" s="743" t="s">
        <v>1229</v>
      </c>
      <c r="J73" s="743">
        <v>183</v>
      </c>
      <c r="K73" s="743">
        <v>69</v>
      </c>
      <c r="L73" s="743">
        <v>49</v>
      </c>
      <c r="M73" s="743">
        <v>11</v>
      </c>
      <c r="N73" s="748" t="s">
        <v>785</v>
      </c>
    </row>
    <row r="74" spans="1:14" ht="14.25" customHeight="1">
      <c r="A74" s="731">
        <v>59</v>
      </c>
      <c r="B74" s="1174"/>
      <c r="C74" s="285" t="s">
        <v>92</v>
      </c>
      <c r="D74" s="745">
        <v>254</v>
      </c>
      <c r="E74" s="735">
        <f t="shared" si="13"/>
        <v>32.92913385826772</v>
      </c>
      <c r="F74" s="744">
        <v>8364</v>
      </c>
      <c r="G74" s="744">
        <v>7711</v>
      </c>
      <c r="H74" s="745" t="s">
        <v>172</v>
      </c>
      <c r="I74" s="744" t="s">
        <v>172</v>
      </c>
      <c r="J74" s="744">
        <v>305</v>
      </c>
      <c r="K74" s="744">
        <v>106</v>
      </c>
      <c r="L74" s="744">
        <v>89</v>
      </c>
      <c r="M74" s="744">
        <v>106</v>
      </c>
      <c r="N74" s="851">
        <v>28</v>
      </c>
    </row>
    <row r="75" spans="1:14" ht="14.25" customHeight="1" thickBot="1">
      <c r="A75" s="731">
        <v>60</v>
      </c>
      <c r="B75" s="1361"/>
      <c r="C75" s="1110" t="s">
        <v>830</v>
      </c>
      <c r="D75" s="149">
        <v>249</v>
      </c>
      <c r="E75" s="1071">
        <f t="shared" si="13"/>
        <v>151.14859437751005</v>
      </c>
      <c r="F75" s="749">
        <v>37636</v>
      </c>
      <c r="G75" s="749">
        <v>27272</v>
      </c>
      <c r="H75" s="149">
        <v>0</v>
      </c>
      <c r="I75" s="149">
        <v>0</v>
      </c>
      <c r="J75" s="749">
        <v>1272</v>
      </c>
      <c r="K75" s="749">
        <v>182</v>
      </c>
      <c r="L75" s="749">
        <v>70</v>
      </c>
      <c r="M75" s="749">
        <v>136</v>
      </c>
      <c r="N75" s="750">
        <v>0</v>
      </c>
    </row>
    <row r="76" spans="1:14" s="141" customFormat="1" ht="14.25" customHeight="1" thickBot="1" thickTop="1">
      <c r="A76" s="710"/>
      <c r="B76" s="1430" t="s">
        <v>630</v>
      </c>
      <c r="C76" s="1475"/>
      <c r="D76" s="151">
        <f>SUM(D73:D75)</f>
        <v>603</v>
      </c>
      <c r="E76" s="151">
        <f>SUM(E73:E75)</f>
        <v>253.48772823577775</v>
      </c>
      <c r="F76" s="151">
        <f aca="true" t="shared" si="14" ref="F76:N76">SUM(F73:F75)</f>
        <v>52941</v>
      </c>
      <c r="G76" s="151">
        <f t="shared" si="14"/>
        <v>41352</v>
      </c>
      <c r="H76" s="151">
        <f t="shared" si="14"/>
        <v>0</v>
      </c>
      <c r="I76" s="151">
        <f t="shared" si="14"/>
        <v>0</v>
      </c>
      <c r="J76" s="151">
        <f t="shared" si="14"/>
        <v>1760</v>
      </c>
      <c r="K76" s="151">
        <f t="shared" si="14"/>
        <v>357</v>
      </c>
      <c r="L76" s="151">
        <f t="shared" si="14"/>
        <v>208</v>
      </c>
      <c r="M76" s="151">
        <f t="shared" si="14"/>
        <v>253</v>
      </c>
      <c r="N76" s="755">
        <f t="shared" si="14"/>
        <v>28</v>
      </c>
    </row>
    <row r="77" spans="1:14" ht="14.25" customHeight="1" thickBot="1">
      <c r="A77" s="599">
        <v>61</v>
      </c>
      <c r="B77" s="105" t="s">
        <v>94</v>
      </c>
      <c r="C77" s="106" t="s">
        <v>95</v>
      </c>
      <c r="D77" s="143">
        <v>278</v>
      </c>
      <c r="E77" s="143">
        <f>F77/D77</f>
        <v>122.05755395683454</v>
      </c>
      <c r="F77" s="143">
        <v>33932</v>
      </c>
      <c r="G77" s="143" t="s">
        <v>172</v>
      </c>
      <c r="H77" s="143" t="s">
        <v>172</v>
      </c>
      <c r="I77" s="143" t="s">
        <v>172</v>
      </c>
      <c r="J77" s="143">
        <v>143</v>
      </c>
      <c r="K77" s="143">
        <v>227</v>
      </c>
      <c r="L77" s="143">
        <v>167</v>
      </c>
      <c r="M77" s="143" t="s">
        <v>1164</v>
      </c>
      <c r="N77" s="144">
        <v>832</v>
      </c>
    </row>
    <row r="78" spans="1:14" ht="14.25" customHeight="1" thickBot="1">
      <c r="A78" s="732">
        <v>62</v>
      </c>
      <c r="B78" s="91" t="s">
        <v>94</v>
      </c>
      <c r="C78" s="103" t="s">
        <v>831</v>
      </c>
      <c r="D78" s="139">
        <v>20</v>
      </c>
      <c r="E78" s="139" t="s">
        <v>785</v>
      </c>
      <c r="F78" s="139" t="s">
        <v>172</v>
      </c>
      <c r="G78" s="139" t="s">
        <v>172</v>
      </c>
      <c r="H78" s="139" t="s">
        <v>172</v>
      </c>
      <c r="I78" s="139" t="s">
        <v>172</v>
      </c>
      <c r="J78" s="139" t="s">
        <v>172</v>
      </c>
      <c r="K78" s="139" t="s">
        <v>172</v>
      </c>
      <c r="L78" s="139" t="s">
        <v>172</v>
      </c>
      <c r="M78" s="139" t="s">
        <v>172</v>
      </c>
      <c r="N78" s="140" t="s">
        <v>172</v>
      </c>
    </row>
    <row r="79" spans="4:13" ht="16.5" customHeight="1">
      <c r="D79" s="1"/>
      <c r="E79" s="154">
        <f>SUM(E4:E13)</f>
        <v>14528</v>
      </c>
      <c r="F79" s="154">
        <f>SUM(F4:F13)</f>
        <v>3960645</v>
      </c>
      <c r="G79" s="1"/>
      <c r="H79" s="1"/>
      <c r="I79" s="1"/>
      <c r="J79" s="1"/>
      <c r="K79" s="1"/>
      <c r="L79" s="1"/>
      <c r="M79" s="1"/>
    </row>
    <row r="80" spans="4:13" ht="16.5" customHeight="1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5:6" ht="13.5">
      <c r="E81" s="117"/>
      <c r="F81" s="756"/>
    </row>
    <row r="82" ht="13.5">
      <c r="E82" s="117"/>
    </row>
    <row r="83" spans="1:14" s="79" customFormat="1" ht="13.5">
      <c r="A83" s="1"/>
      <c r="B83" s="1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757"/>
    </row>
    <row r="84" ht="13.5">
      <c r="E84" s="117"/>
    </row>
    <row r="85" ht="13.5">
      <c r="E85" s="117"/>
    </row>
    <row r="86" ht="13.5">
      <c r="E86" s="117"/>
    </row>
    <row r="87" ht="13.5">
      <c r="E87" s="117"/>
    </row>
    <row r="88" ht="13.5">
      <c r="E88" s="117"/>
    </row>
    <row r="89" ht="13.5">
      <c r="E89" s="117"/>
    </row>
    <row r="90" ht="13.5">
      <c r="E90" s="117"/>
    </row>
    <row r="91" ht="13.5">
      <c r="E91" s="117"/>
    </row>
    <row r="92" ht="13.5">
      <c r="E92" s="117"/>
    </row>
    <row r="93" ht="13.5">
      <c r="E93" s="117"/>
    </row>
    <row r="94" ht="13.5">
      <c r="E94" s="117"/>
    </row>
    <row r="95" ht="13.5">
      <c r="E95" s="117"/>
    </row>
    <row r="96" ht="13.5">
      <c r="E96" s="117"/>
    </row>
    <row r="97" ht="13.5">
      <c r="E97" s="117"/>
    </row>
    <row r="98" ht="13.5">
      <c r="E98" s="117"/>
    </row>
    <row r="99" ht="13.5">
      <c r="E99" s="117"/>
    </row>
    <row r="100" ht="13.5">
      <c r="E100" s="117"/>
    </row>
    <row r="101" ht="13.5">
      <c r="E101" s="117"/>
    </row>
    <row r="102" ht="13.5">
      <c r="E102" s="117"/>
    </row>
  </sheetData>
  <sheetProtection/>
  <mergeCells count="38">
    <mergeCell ref="B73:B75"/>
    <mergeCell ref="B21:C21"/>
    <mergeCell ref="B22:B25"/>
    <mergeCell ref="A1:A2"/>
    <mergeCell ref="B1:B2"/>
    <mergeCell ref="C1:C2"/>
    <mergeCell ref="B43:C43"/>
    <mergeCell ref="B45:B48"/>
    <mergeCell ref="B49:C49"/>
    <mergeCell ref="B36:C36"/>
    <mergeCell ref="B37:B38"/>
    <mergeCell ref="B39:C39"/>
    <mergeCell ref="B40:B42"/>
    <mergeCell ref="B76:C76"/>
    <mergeCell ref="B50:B52"/>
    <mergeCell ref="B53:C53"/>
    <mergeCell ref="B54:B58"/>
    <mergeCell ref="B59:C59"/>
    <mergeCell ref="B60:B61"/>
    <mergeCell ref="B62:C62"/>
    <mergeCell ref="B63:B64"/>
    <mergeCell ref="B65:C65"/>
    <mergeCell ref="K1:L1"/>
    <mergeCell ref="B4:B13"/>
    <mergeCell ref="B14:C14"/>
    <mergeCell ref="B15:B20"/>
    <mergeCell ref="F1:I1"/>
    <mergeCell ref="J1:J2"/>
    <mergeCell ref="B26:C26"/>
    <mergeCell ref="B29:B31"/>
    <mergeCell ref="B32:C32"/>
    <mergeCell ref="B34:B35"/>
    <mergeCell ref="M23:M25"/>
    <mergeCell ref="N23:N25"/>
    <mergeCell ref="E22:E25"/>
    <mergeCell ref="F23:I25"/>
    <mergeCell ref="J23:J25"/>
    <mergeCell ref="K23:L25"/>
  </mergeCells>
  <printOptions/>
  <pageMargins left="0.61" right="0.32" top="0.51" bottom="0.34" header="0.17" footer="0.14"/>
  <pageSetup horizontalDpi="600" verticalDpi="600" orientation="portrait" paperSize="9" scale="74" r:id="rId1"/>
  <headerFooter alignWithMargins="0">
    <oddHeader>&amp;C&amp;14奉仕状況(1)</oddHeader>
    <oddFooter>&amp;C９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K1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1" customWidth="1"/>
    <col min="2" max="2" width="13.25390625" style="1" customWidth="1"/>
    <col min="3" max="3" width="9.75390625" style="61" customWidth="1"/>
    <col min="4" max="4" width="12.75390625" style="815" customWidth="1"/>
    <col min="5" max="5" width="9.50390625" style="198" customWidth="1"/>
    <col min="6" max="7" width="11.00390625" style="196" customWidth="1"/>
    <col min="8" max="8" width="11.00390625" style="157" customWidth="1"/>
    <col min="9" max="9" width="11.625" style="196" customWidth="1"/>
    <col min="10" max="10" width="12.875" style="196" customWidth="1"/>
    <col min="11" max="16384" width="9.00390625" style="1" customWidth="1"/>
  </cols>
  <sheetData>
    <row r="1" spans="1:10" ht="17.25" customHeight="1">
      <c r="A1" s="1478" t="s">
        <v>832</v>
      </c>
      <c r="B1" s="1443" t="s">
        <v>3</v>
      </c>
      <c r="C1" s="1480" t="s">
        <v>4</v>
      </c>
      <c r="D1" s="600" t="s">
        <v>833</v>
      </c>
      <c r="E1" s="200" t="s">
        <v>834</v>
      </c>
      <c r="F1" s="1316" t="s">
        <v>835</v>
      </c>
      <c r="G1" s="1316"/>
      <c r="H1" s="1316"/>
      <c r="I1" s="39" t="s">
        <v>836</v>
      </c>
      <c r="J1" s="202" t="s">
        <v>837</v>
      </c>
    </row>
    <row r="2" spans="1:10" s="160" customFormat="1" ht="23.25" customHeight="1" thickBot="1">
      <c r="A2" s="1479"/>
      <c r="B2" s="1492"/>
      <c r="C2" s="1493"/>
      <c r="D2" s="90" t="s">
        <v>838</v>
      </c>
      <c r="E2" s="158" t="s">
        <v>839</v>
      </c>
      <c r="F2" s="65" t="s">
        <v>840</v>
      </c>
      <c r="G2" s="65" t="s">
        <v>841</v>
      </c>
      <c r="H2" s="90" t="s">
        <v>842</v>
      </c>
      <c r="I2" s="159" t="s">
        <v>843</v>
      </c>
      <c r="J2" s="820" t="s">
        <v>844</v>
      </c>
    </row>
    <row r="3" spans="1:10" ht="15" customHeight="1" thickBot="1">
      <c r="A3" s="817">
        <v>1</v>
      </c>
      <c r="B3" s="91" t="s">
        <v>10</v>
      </c>
      <c r="C3" s="92" t="s">
        <v>11</v>
      </c>
      <c r="D3" s="94">
        <v>128013</v>
      </c>
      <c r="E3" s="161">
        <v>0.06570665982</v>
      </c>
      <c r="F3" s="162">
        <v>0.61821378159</v>
      </c>
      <c r="G3" s="163">
        <v>0.41914897985</v>
      </c>
      <c r="H3" s="93">
        <v>111.53137431</v>
      </c>
      <c r="I3" s="164">
        <v>36.3700757</v>
      </c>
      <c r="J3" s="165">
        <v>48.70625</v>
      </c>
    </row>
    <row r="4" spans="1:10" ht="12" customHeight="1">
      <c r="A4" s="817">
        <v>2</v>
      </c>
      <c r="B4" s="1434" t="s">
        <v>12</v>
      </c>
      <c r="C4" s="721" t="s">
        <v>846</v>
      </c>
      <c r="D4" s="615">
        <v>126672</v>
      </c>
      <c r="E4" s="762"/>
      <c r="F4" s="763"/>
      <c r="G4" s="764"/>
      <c r="H4" s="765"/>
      <c r="I4" s="766"/>
      <c r="J4" s="821"/>
    </row>
    <row r="5" spans="1:10" ht="12" customHeight="1">
      <c r="A5" s="817">
        <v>3</v>
      </c>
      <c r="B5" s="1174"/>
      <c r="C5" s="317" t="s">
        <v>850</v>
      </c>
      <c r="D5" s="622">
        <v>98262</v>
      </c>
      <c r="E5" s="767"/>
      <c r="F5" s="768"/>
      <c r="G5" s="769"/>
      <c r="H5" s="770"/>
      <c r="I5" s="771"/>
      <c r="J5" s="822"/>
    </row>
    <row r="6" spans="1:10" ht="12" customHeight="1">
      <c r="A6" s="817">
        <v>4</v>
      </c>
      <c r="B6" s="1174"/>
      <c r="C6" s="317" t="s">
        <v>849</v>
      </c>
      <c r="D6" s="622">
        <v>19320</v>
      </c>
      <c r="E6" s="767"/>
      <c r="F6" s="768"/>
      <c r="G6" s="769"/>
      <c r="H6" s="770"/>
      <c r="I6" s="771"/>
      <c r="J6" s="822"/>
    </row>
    <row r="7" spans="1:10" ht="12" customHeight="1">
      <c r="A7" s="817">
        <v>5</v>
      </c>
      <c r="B7" s="1174"/>
      <c r="C7" s="317" t="s">
        <v>851</v>
      </c>
      <c r="D7" s="622">
        <v>24430</v>
      </c>
      <c r="E7" s="767"/>
      <c r="F7" s="768"/>
      <c r="G7" s="769"/>
      <c r="H7" s="770"/>
      <c r="I7" s="771"/>
      <c r="J7" s="822"/>
    </row>
    <row r="8" spans="1:10" ht="12" customHeight="1">
      <c r="A8" s="817">
        <v>6</v>
      </c>
      <c r="B8" s="1174"/>
      <c r="C8" s="397" t="s">
        <v>848</v>
      </c>
      <c r="D8" s="685">
        <v>13800</v>
      </c>
      <c r="E8" s="772"/>
      <c r="F8" s="773"/>
      <c r="G8" s="774"/>
      <c r="H8" s="775"/>
      <c r="I8" s="776"/>
      <c r="J8" s="823"/>
    </row>
    <row r="9" spans="1:10" ht="12" customHeight="1">
      <c r="A9" s="817">
        <v>7</v>
      </c>
      <c r="B9" s="1174"/>
      <c r="C9" s="317" t="s">
        <v>847</v>
      </c>
      <c r="D9" s="734" t="s">
        <v>172</v>
      </c>
      <c r="E9" s="767"/>
      <c r="F9" s="768"/>
      <c r="G9" s="769"/>
      <c r="H9" s="770"/>
      <c r="I9" s="771"/>
      <c r="J9" s="822"/>
    </row>
    <row r="10" spans="1:10" ht="12" customHeight="1">
      <c r="A10" s="817">
        <v>8</v>
      </c>
      <c r="B10" s="1174"/>
      <c r="C10" s="317" t="s">
        <v>565</v>
      </c>
      <c r="D10" s="622">
        <v>955</v>
      </c>
      <c r="E10" s="767"/>
      <c r="F10" s="768"/>
      <c r="G10" s="769"/>
      <c r="H10" s="770"/>
      <c r="I10" s="771"/>
      <c r="J10" s="822"/>
    </row>
    <row r="11" spans="1:10" ht="12" customHeight="1">
      <c r="A11" s="817">
        <v>9</v>
      </c>
      <c r="B11" s="1174"/>
      <c r="C11" s="317" t="s">
        <v>19</v>
      </c>
      <c r="D11" s="622">
        <v>2334</v>
      </c>
      <c r="E11" s="767"/>
      <c r="F11" s="768"/>
      <c r="G11" s="769"/>
      <c r="H11" s="770"/>
      <c r="I11" s="771"/>
      <c r="J11" s="822"/>
    </row>
    <row r="12" spans="1:10" ht="12" customHeight="1">
      <c r="A12" s="817">
        <v>10</v>
      </c>
      <c r="B12" s="1174"/>
      <c r="C12" s="317" t="s">
        <v>811</v>
      </c>
      <c r="D12" s="622">
        <v>2139</v>
      </c>
      <c r="E12" s="767"/>
      <c r="F12" s="768"/>
      <c r="G12" s="769"/>
      <c r="H12" s="770"/>
      <c r="I12" s="771"/>
      <c r="J12" s="822"/>
    </row>
    <row r="13" spans="1:10" ht="12" customHeight="1" thickBot="1">
      <c r="A13" s="817">
        <v>11</v>
      </c>
      <c r="B13" s="1361"/>
      <c r="C13" s="263" t="s">
        <v>852</v>
      </c>
      <c r="D13" s="628">
        <v>2323</v>
      </c>
      <c r="E13" s="777"/>
      <c r="F13" s="778"/>
      <c r="G13" s="779"/>
      <c r="H13" s="780"/>
      <c r="I13" s="781"/>
      <c r="J13" s="824"/>
    </row>
    <row r="14" spans="1:10" ht="15" customHeight="1" thickBot="1" thickTop="1">
      <c r="A14" s="710"/>
      <c r="B14" s="1499" t="s">
        <v>729</v>
      </c>
      <c r="C14" s="1500"/>
      <c r="D14" s="638">
        <v>290235</v>
      </c>
      <c r="E14" s="782">
        <v>0.4233521</v>
      </c>
      <c r="F14" s="167">
        <v>5.8</v>
      </c>
      <c r="G14" s="783">
        <v>2.13647</v>
      </c>
      <c r="H14" s="784">
        <v>184</v>
      </c>
      <c r="I14" s="785">
        <v>114.11042586</v>
      </c>
      <c r="J14" s="825">
        <v>20.1636470588</v>
      </c>
    </row>
    <row r="15" spans="1:10" ht="12" customHeight="1">
      <c r="A15" s="817">
        <v>12</v>
      </c>
      <c r="B15" s="1459" t="s">
        <v>21</v>
      </c>
      <c r="C15" s="1111" t="s">
        <v>853</v>
      </c>
      <c r="D15" s="644">
        <v>250252</v>
      </c>
      <c r="E15" s="786"/>
      <c r="F15" s="787"/>
      <c r="G15" s="788"/>
      <c r="H15" s="789"/>
      <c r="I15" s="790"/>
      <c r="J15" s="826"/>
    </row>
    <row r="16" spans="1:10" ht="12" customHeight="1">
      <c r="A16" s="817">
        <v>13</v>
      </c>
      <c r="B16" s="1347"/>
      <c r="C16" s="146" t="s">
        <v>854</v>
      </c>
      <c r="D16" s="791"/>
      <c r="E16" s="792"/>
      <c r="F16" s="793"/>
      <c r="G16" s="794"/>
      <c r="H16" s="795"/>
      <c r="I16" s="796"/>
      <c r="J16" s="827"/>
    </row>
    <row r="17" spans="1:10" ht="12" customHeight="1">
      <c r="A17" s="817">
        <v>14</v>
      </c>
      <c r="B17" s="1347"/>
      <c r="C17" s="146" t="s">
        <v>855</v>
      </c>
      <c r="D17" s="791"/>
      <c r="E17" s="792"/>
      <c r="F17" s="793"/>
      <c r="G17" s="794"/>
      <c r="H17" s="795"/>
      <c r="I17" s="796"/>
      <c r="J17" s="827"/>
    </row>
    <row r="18" spans="1:10" ht="12" customHeight="1">
      <c r="A18" s="817">
        <v>15</v>
      </c>
      <c r="B18" s="1347"/>
      <c r="C18" s="146" t="s">
        <v>856</v>
      </c>
      <c r="D18" s="791"/>
      <c r="E18" s="792"/>
      <c r="F18" s="793"/>
      <c r="G18" s="794"/>
      <c r="H18" s="795"/>
      <c r="I18" s="796"/>
      <c r="J18" s="827"/>
    </row>
    <row r="19" spans="1:10" ht="12" customHeight="1">
      <c r="A19" s="817">
        <v>16</v>
      </c>
      <c r="B19" s="1366"/>
      <c r="C19" s="146" t="s">
        <v>1106</v>
      </c>
      <c r="D19" s="791"/>
      <c r="E19" s="792"/>
      <c r="F19" s="793"/>
      <c r="G19" s="794"/>
      <c r="H19" s="795"/>
      <c r="I19" s="796"/>
      <c r="J19" s="827"/>
    </row>
    <row r="20" spans="1:10" ht="12" customHeight="1" thickBot="1">
      <c r="A20" s="817">
        <v>17</v>
      </c>
      <c r="B20" s="1348"/>
      <c r="C20" s="351" t="s">
        <v>28</v>
      </c>
      <c r="D20" s="797"/>
      <c r="E20" s="798"/>
      <c r="F20" s="799"/>
      <c r="G20" s="800"/>
      <c r="H20" s="801"/>
      <c r="I20" s="802"/>
      <c r="J20" s="828"/>
    </row>
    <row r="21" spans="1:10" ht="15" customHeight="1" thickBot="1" thickTop="1">
      <c r="A21" s="817"/>
      <c r="B21" s="1430" t="s">
        <v>573</v>
      </c>
      <c r="C21" s="1475"/>
      <c r="D21" s="132">
        <v>250252</v>
      </c>
      <c r="E21" s="171">
        <v>0.52944337487</v>
      </c>
      <c r="F21" s="172">
        <v>5.76912645185</v>
      </c>
      <c r="G21" s="173">
        <v>2.57821947659</v>
      </c>
      <c r="H21" s="102">
        <v>189.057905092</v>
      </c>
      <c r="I21" s="174">
        <v>129.80514947</v>
      </c>
      <c r="J21" s="175">
        <v>12.7748648648</v>
      </c>
    </row>
    <row r="22" spans="1:10" ht="12" customHeight="1">
      <c r="A22" s="817">
        <v>18</v>
      </c>
      <c r="B22" s="1432" t="s">
        <v>30</v>
      </c>
      <c r="C22" s="730" t="s">
        <v>857</v>
      </c>
      <c r="D22" s="613">
        <v>52059</v>
      </c>
      <c r="E22" s="762"/>
      <c r="F22" s="803"/>
      <c r="G22" s="764"/>
      <c r="H22" s="765"/>
      <c r="I22" s="766"/>
      <c r="J22" s="829"/>
    </row>
    <row r="23" spans="1:10" ht="12" customHeight="1">
      <c r="A23" s="817">
        <v>19</v>
      </c>
      <c r="B23" s="1446"/>
      <c r="C23" s="317" t="s">
        <v>32</v>
      </c>
      <c r="D23" s="804"/>
      <c r="E23" s="767"/>
      <c r="F23" s="768"/>
      <c r="G23" s="769"/>
      <c r="H23" s="770"/>
      <c r="I23" s="771"/>
      <c r="J23" s="822"/>
    </row>
    <row r="24" spans="1:10" ht="12" customHeight="1">
      <c r="A24" s="817">
        <v>20</v>
      </c>
      <c r="B24" s="1446"/>
      <c r="C24" s="317" t="s">
        <v>33</v>
      </c>
      <c r="D24" s="804"/>
      <c r="E24" s="767"/>
      <c r="F24" s="768"/>
      <c r="G24" s="769"/>
      <c r="H24" s="770"/>
      <c r="I24" s="771"/>
      <c r="J24" s="822"/>
    </row>
    <row r="25" spans="1:10" ht="12" customHeight="1" thickBot="1">
      <c r="A25" s="817">
        <v>21</v>
      </c>
      <c r="B25" s="1433"/>
      <c r="C25" s="331" t="s">
        <v>34</v>
      </c>
      <c r="D25" s="805"/>
      <c r="E25" s="806"/>
      <c r="F25" s="778"/>
      <c r="G25" s="807"/>
      <c r="H25" s="808"/>
      <c r="I25" s="809"/>
      <c r="J25" s="830"/>
    </row>
    <row r="26" spans="1:10" ht="15" customHeight="1" thickBot="1" thickTop="1">
      <c r="A26" s="710"/>
      <c r="B26" s="1454" t="s">
        <v>577</v>
      </c>
      <c r="C26" s="1474"/>
      <c r="D26" s="135">
        <f>SUM(D22:D25)</f>
        <v>52059</v>
      </c>
      <c r="E26" s="166">
        <v>0.47757125154</v>
      </c>
      <c r="F26" s="167">
        <v>5.37968699802</v>
      </c>
      <c r="G26" s="168">
        <v>3.39860480058</v>
      </c>
      <c r="H26" s="99">
        <v>222.08453806</v>
      </c>
      <c r="I26" s="169">
        <v>158.21744917</v>
      </c>
      <c r="J26" s="170">
        <v>7.78178571428</v>
      </c>
    </row>
    <row r="27" spans="1:10" ht="15" customHeight="1" thickBot="1">
      <c r="A27" s="817">
        <v>22</v>
      </c>
      <c r="B27" s="91" t="s">
        <v>35</v>
      </c>
      <c r="C27" s="103" t="s">
        <v>858</v>
      </c>
      <c r="D27" s="94">
        <v>20219</v>
      </c>
      <c r="E27" s="161">
        <v>0.30214139482</v>
      </c>
      <c r="F27" s="162">
        <v>3.53101510781</v>
      </c>
      <c r="G27" s="163">
        <v>2.43947159999</v>
      </c>
      <c r="H27" s="93">
        <v>132.742569374</v>
      </c>
      <c r="I27" s="164">
        <v>116.25995606</v>
      </c>
      <c r="J27" s="176">
        <v>13.3838</v>
      </c>
    </row>
    <row r="28" spans="1:10" ht="15" customHeight="1" thickBot="1">
      <c r="A28" s="817">
        <v>23</v>
      </c>
      <c r="B28" s="105" t="s">
        <v>37</v>
      </c>
      <c r="C28" s="106" t="s">
        <v>859</v>
      </c>
      <c r="D28" s="108">
        <v>11202</v>
      </c>
      <c r="E28" s="177">
        <v>0.20023237107</v>
      </c>
      <c r="F28" s="178">
        <v>3.10501385289</v>
      </c>
      <c r="G28" s="179">
        <v>2.20096523371</v>
      </c>
      <c r="H28" s="107">
        <v>143.480203771</v>
      </c>
      <c r="I28" s="180">
        <v>80.63276432</v>
      </c>
      <c r="J28" s="181">
        <v>18.6483333333</v>
      </c>
    </row>
    <row r="29" spans="1:10" ht="12" customHeight="1">
      <c r="A29" s="817">
        <v>24</v>
      </c>
      <c r="B29" s="1459" t="s">
        <v>39</v>
      </c>
      <c r="C29" s="1111" t="s">
        <v>860</v>
      </c>
      <c r="D29" s="644">
        <v>9114</v>
      </c>
      <c r="E29" s="786"/>
      <c r="F29" s="787"/>
      <c r="G29" s="788"/>
      <c r="H29" s="789"/>
      <c r="I29" s="790"/>
      <c r="J29" s="826"/>
    </row>
    <row r="30" spans="1:10" ht="12" customHeight="1">
      <c r="A30" s="817">
        <v>25</v>
      </c>
      <c r="B30" s="1347"/>
      <c r="C30" s="146" t="s">
        <v>41</v>
      </c>
      <c r="D30" s="791"/>
      <c r="E30" s="792"/>
      <c r="F30" s="793"/>
      <c r="G30" s="794"/>
      <c r="H30" s="795"/>
      <c r="I30" s="796"/>
      <c r="J30" s="827"/>
    </row>
    <row r="31" spans="1:10" ht="12" customHeight="1" thickBot="1">
      <c r="A31" s="817">
        <v>26</v>
      </c>
      <c r="B31" s="1348"/>
      <c r="C31" s="351" t="s">
        <v>42</v>
      </c>
      <c r="D31" s="1025"/>
      <c r="E31" s="810"/>
      <c r="F31" s="799"/>
      <c r="G31" s="800"/>
      <c r="H31" s="801"/>
      <c r="I31" s="802"/>
      <c r="J31" s="831"/>
    </row>
    <row r="32" spans="1:10" ht="15" customHeight="1" thickBot="1" thickTop="1">
      <c r="A32" s="710"/>
      <c r="B32" s="1430" t="s">
        <v>585</v>
      </c>
      <c r="C32" s="1475"/>
      <c r="D32" s="132">
        <f>SUM(D29:D31)</f>
        <v>9114</v>
      </c>
      <c r="E32" s="171">
        <v>0.19984212603</v>
      </c>
      <c r="F32" s="172">
        <v>4.50247774415</v>
      </c>
      <c r="G32" s="173">
        <v>4.55356751304</v>
      </c>
      <c r="H32" s="93">
        <v>433.122834714</v>
      </c>
      <c r="I32" s="174">
        <v>244.024909</v>
      </c>
      <c r="J32" s="175">
        <v>11.4015</v>
      </c>
    </row>
    <row r="33" spans="1:10" ht="15" customHeight="1" thickBot="1">
      <c r="A33" s="817">
        <v>27</v>
      </c>
      <c r="B33" s="105" t="s">
        <v>44</v>
      </c>
      <c r="C33" s="106" t="s">
        <v>861</v>
      </c>
      <c r="D33" s="108">
        <v>21465</v>
      </c>
      <c r="E33" s="177">
        <v>0.32137082285</v>
      </c>
      <c r="F33" s="178">
        <v>5.59137321834</v>
      </c>
      <c r="G33" s="179">
        <v>2.85918972332</v>
      </c>
      <c r="H33" s="107">
        <v>173.76332494</v>
      </c>
      <c r="I33" s="180">
        <v>131.30315007</v>
      </c>
      <c r="J33" s="181">
        <v>13.3584</v>
      </c>
    </row>
    <row r="34" spans="1:10" ht="12" customHeight="1">
      <c r="A34" s="817">
        <v>28</v>
      </c>
      <c r="B34" s="1455" t="s">
        <v>46</v>
      </c>
      <c r="C34" s="1111" t="s">
        <v>862</v>
      </c>
      <c r="D34" s="644">
        <v>7464</v>
      </c>
      <c r="E34" s="786"/>
      <c r="F34" s="787"/>
      <c r="G34" s="788"/>
      <c r="H34" s="789"/>
      <c r="I34" s="790"/>
      <c r="J34" s="826"/>
    </row>
    <row r="35" spans="1:10" ht="12" customHeight="1" thickBot="1">
      <c r="A35" s="817">
        <v>29</v>
      </c>
      <c r="B35" s="1456"/>
      <c r="C35" s="351" t="s">
        <v>863</v>
      </c>
      <c r="D35" s="657">
        <v>842</v>
      </c>
      <c r="E35" s="810"/>
      <c r="F35" s="799"/>
      <c r="G35" s="800"/>
      <c r="H35" s="801"/>
      <c r="I35" s="802"/>
      <c r="J35" s="831"/>
    </row>
    <row r="36" spans="1:10" ht="15" customHeight="1" thickBot="1" thickTop="1">
      <c r="A36" s="710"/>
      <c r="B36" s="1430" t="s">
        <v>775</v>
      </c>
      <c r="C36" s="1475"/>
      <c r="D36" s="132">
        <f>SUM(D34:D35)</f>
        <v>8306</v>
      </c>
      <c r="E36" s="171">
        <v>0.2321019393</v>
      </c>
      <c r="F36" s="172">
        <v>1.33736656793</v>
      </c>
      <c r="G36" s="173">
        <v>3.3</v>
      </c>
      <c r="H36" s="102">
        <v>263.56675795</v>
      </c>
      <c r="I36" s="174">
        <v>98.02716145</v>
      </c>
      <c r="J36" s="175">
        <v>17.893</v>
      </c>
    </row>
    <row r="37" spans="1:10" ht="12" customHeight="1">
      <c r="A37" s="817">
        <v>30</v>
      </c>
      <c r="B37" s="1432" t="s">
        <v>49</v>
      </c>
      <c r="C37" s="730" t="s">
        <v>864</v>
      </c>
      <c r="D37" s="613">
        <v>4463</v>
      </c>
      <c r="E37" s="762"/>
      <c r="F37" s="803"/>
      <c r="G37" s="764"/>
      <c r="H37" s="765"/>
      <c r="I37" s="766"/>
      <c r="J37" s="829"/>
    </row>
    <row r="38" spans="1:10" ht="12" customHeight="1" thickBot="1">
      <c r="A38" s="817">
        <v>31</v>
      </c>
      <c r="B38" s="1433"/>
      <c r="C38" s="331" t="s">
        <v>51</v>
      </c>
      <c r="D38" s="634">
        <v>4290</v>
      </c>
      <c r="E38" s="806"/>
      <c r="F38" s="778"/>
      <c r="G38" s="807"/>
      <c r="H38" s="808"/>
      <c r="I38" s="809"/>
      <c r="J38" s="832"/>
    </row>
    <row r="39" spans="1:10" ht="15" customHeight="1" thickBot="1" thickTop="1">
      <c r="A39" s="710"/>
      <c r="B39" s="1454" t="s">
        <v>594</v>
      </c>
      <c r="C39" s="1474"/>
      <c r="D39" s="135">
        <f>SUM(D37:D38)</f>
        <v>8753</v>
      </c>
      <c r="E39" s="166">
        <v>0.24707144268</v>
      </c>
      <c r="F39" s="167">
        <v>4.66076721144</v>
      </c>
      <c r="G39" s="168">
        <v>4.2104327208</v>
      </c>
      <c r="H39" s="99">
        <v>314.005477002</v>
      </c>
      <c r="I39" s="169">
        <v>220.50978067</v>
      </c>
      <c r="J39" s="170">
        <v>35.427</v>
      </c>
    </row>
    <row r="40" spans="1:10" ht="12" customHeight="1">
      <c r="A40" s="817">
        <v>32</v>
      </c>
      <c r="B40" s="1455" t="s">
        <v>52</v>
      </c>
      <c r="C40" s="1111" t="s">
        <v>777</v>
      </c>
      <c r="D40" s="644">
        <v>6709</v>
      </c>
      <c r="E40" s="786"/>
      <c r="F40" s="787"/>
      <c r="G40" s="788"/>
      <c r="H40" s="789"/>
      <c r="I40" s="790"/>
      <c r="J40" s="826"/>
    </row>
    <row r="41" spans="1:10" ht="12" customHeight="1">
      <c r="A41" s="817">
        <v>33</v>
      </c>
      <c r="B41" s="1463"/>
      <c r="C41" s="146" t="s">
        <v>54</v>
      </c>
      <c r="D41" s="651">
        <v>717</v>
      </c>
      <c r="E41" s="792"/>
      <c r="F41" s="793"/>
      <c r="G41" s="794"/>
      <c r="H41" s="795"/>
      <c r="I41" s="796"/>
      <c r="J41" s="827"/>
    </row>
    <row r="42" spans="1:10" ht="12" customHeight="1" thickBot="1">
      <c r="A42" s="817">
        <v>34</v>
      </c>
      <c r="B42" s="1456"/>
      <c r="C42" s="351" t="s">
        <v>55</v>
      </c>
      <c r="D42" s="657">
        <v>452</v>
      </c>
      <c r="E42" s="798"/>
      <c r="F42" s="799"/>
      <c r="G42" s="800"/>
      <c r="H42" s="801"/>
      <c r="I42" s="802"/>
      <c r="J42" s="828"/>
    </row>
    <row r="43" spans="1:10" ht="15" customHeight="1" thickBot="1" thickTop="1">
      <c r="A43" s="710"/>
      <c r="B43" s="1430" t="s">
        <v>598</v>
      </c>
      <c r="C43" s="1475"/>
      <c r="D43" s="132">
        <f>SUM(D40:D42)</f>
        <v>7878</v>
      </c>
      <c r="E43" s="171">
        <v>0.19652256342</v>
      </c>
      <c r="F43" s="172">
        <v>3.2701125053</v>
      </c>
      <c r="G43" s="173">
        <v>2.81956744081</v>
      </c>
      <c r="H43" s="102">
        <v>80.849153092</v>
      </c>
      <c r="I43" s="174">
        <v>88.00858133</v>
      </c>
      <c r="J43" s="175">
        <v>40.087</v>
      </c>
    </row>
    <row r="44" spans="1:11" ht="15" customHeight="1" thickBot="1">
      <c r="A44" s="817">
        <v>35</v>
      </c>
      <c r="B44" s="105" t="s">
        <v>553</v>
      </c>
      <c r="C44" s="103" t="s">
        <v>867</v>
      </c>
      <c r="D44" s="108">
        <v>157</v>
      </c>
      <c r="E44" s="177">
        <v>0.00396274514</v>
      </c>
      <c r="F44" s="178">
        <v>0.6890633282</v>
      </c>
      <c r="G44" s="179">
        <v>0.5125066256</v>
      </c>
      <c r="H44" s="107">
        <v>32.358211969</v>
      </c>
      <c r="I44" s="180">
        <v>20.19233196</v>
      </c>
      <c r="J44" s="182">
        <v>1</v>
      </c>
      <c r="K44" s="85"/>
    </row>
    <row r="45" spans="1:10" ht="12" customHeight="1">
      <c r="A45" s="817">
        <v>36</v>
      </c>
      <c r="B45" s="1455" t="s">
        <v>57</v>
      </c>
      <c r="C45" s="1111" t="s">
        <v>601</v>
      </c>
      <c r="D45" s="644" t="s">
        <v>172</v>
      </c>
      <c r="E45" s="786"/>
      <c r="F45" s="787"/>
      <c r="G45" s="788"/>
      <c r="H45" s="789"/>
      <c r="I45" s="790"/>
      <c r="J45" s="826"/>
    </row>
    <row r="46" spans="1:10" ht="12" customHeight="1">
      <c r="A46" s="817">
        <v>37</v>
      </c>
      <c r="B46" s="1461"/>
      <c r="C46" s="146" t="s">
        <v>58</v>
      </c>
      <c r="D46" s="651" t="s">
        <v>1161</v>
      </c>
      <c r="E46" s="792"/>
      <c r="F46" s="793"/>
      <c r="G46" s="794"/>
      <c r="H46" s="795"/>
      <c r="I46" s="796"/>
      <c r="J46" s="827"/>
    </row>
    <row r="47" spans="1:10" ht="12" customHeight="1">
      <c r="A47" s="817">
        <v>38</v>
      </c>
      <c r="B47" s="1461"/>
      <c r="C47" s="146" t="s">
        <v>59</v>
      </c>
      <c r="D47" s="651" t="s">
        <v>1161</v>
      </c>
      <c r="E47" s="792"/>
      <c r="F47" s="793"/>
      <c r="G47" s="794"/>
      <c r="H47" s="795"/>
      <c r="I47" s="796"/>
      <c r="J47" s="833"/>
    </row>
    <row r="48" spans="1:10" ht="12" customHeight="1" thickBot="1">
      <c r="A48" s="817">
        <v>39</v>
      </c>
      <c r="B48" s="1462"/>
      <c r="C48" s="351" t="s">
        <v>60</v>
      </c>
      <c r="D48" s="657" t="s">
        <v>1161</v>
      </c>
      <c r="E48" s="798"/>
      <c r="F48" s="799"/>
      <c r="G48" s="800"/>
      <c r="H48" s="801"/>
      <c r="I48" s="802"/>
      <c r="J48" s="828"/>
    </row>
    <row r="49" spans="1:10" ht="15" customHeight="1" thickBot="1" thickTop="1">
      <c r="A49" s="710"/>
      <c r="B49" s="1430" t="s">
        <v>603</v>
      </c>
      <c r="C49" s="1475"/>
      <c r="D49" s="132" t="s">
        <v>1164</v>
      </c>
      <c r="E49" s="1036" t="s">
        <v>1164</v>
      </c>
      <c r="F49" s="172">
        <v>7.29607565221</v>
      </c>
      <c r="G49" s="173">
        <v>4.55226558001</v>
      </c>
      <c r="H49" s="102">
        <v>403</v>
      </c>
      <c r="I49" s="174">
        <v>390.44159985</v>
      </c>
      <c r="J49" s="175">
        <v>4.5154</v>
      </c>
    </row>
    <row r="50" spans="1:10" ht="12" customHeight="1">
      <c r="A50" s="817">
        <v>40</v>
      </c>
      <c r="B50" s="1432" t="s">
        <v>61</v>
      </c>
      <c r="C50" s="1111" t="s">
        <v>0</v>
      </c>
      <c r="D50" s="613">
        <v>8632</v>
      </c>
      <c r="E50" s="762"/>
      <c r="F50" s="803"/>
      <c r="G50" s="764"/>
      <c r="H50" s="765"/>
      <c r="I50" s="766"/>
      <c r="J50" s="829"/>
    </row>
    <row r="51" spans="1:10" ht="12" customHeight="1">
      <c r="A51" s="817">
        <v>41</v>
      </c>
      <c r="B51" s="1446"/>
      <c r="C51" s="146" t="s">
        <v>62</v>
      </c>
      <c r="D51" s="622">
        <v>1327</v>
      </c>
      <c r="E51" s="767"/>
      <c r="F51" s="768"/>
      <c r="G51" s="769"/>
      <c r="H51" s="770"/>
      <c r="I51" s="771"/>
      <c r="J51" s="834"/>
    </row>
    <row r="52" spans="1:10" ht="12" customHeight="1" thickBot="1">
      <c r="A52" s="817">
        <v>42</v>
      </c>
      <c r="B52" s="1433"/>
      <c r="C52" s="351" t="s">
        <v>63</v>
      </c>
      <c r="D52" s="634">
        <v>2480</v>
      </c>
      <c r="E52" s="806"/>
      <c r="F52" s="778"/>
      <c r="G52" s="807"/>
      <c r="H52" s="808"/>
      <c r="I52" s="809"/>
      <c r="J52" s="832"/>
    </row>
    <row r="53" spans="1:10" ht="15" customHeight="1" thickBot="1" thickTop="1">
      <c r="A53" s="817"/>
      <c r="B53" s="1430" t="s">
        <v>609</v>
      </c>
      <c r="C53" s="1475"/>
      <c r="D53" s="135">
        <f>SUM(D50:D52)</f>
        <v>12439</v>
      </c>
      <c r="E53" s="166">
        <v>0.23792127309</v>
      </c>
      <c r="F53" s="167">
        <v>2.2450174056</v>
      </c>
      <c r="G53" s="168">
        <v>2.23451665965</v>
      </c>
      <c r="H53" s="99">
        <v>170.288053249</v>
      </c>
      <c r="I53" s="169">
        <v>112.79216556</v>
      </c>
      <c r="J53" s="170">
        <v>26.141</v>
      </c>
    </row>
    <row r="54" spans="1:10" ht="12" customHeight="1">
      <c r="A54" s="817">
        <v>43</v>
      </c>
      <c r="B54" s="1455" t="s">
        <v>64</v>
      </c>
      <c r="C54" s="1111" t="s">
        <v>65</v>
      </c>
      <c r="D54" s="644">
        <v>1106</v>
      </c>
      <c r="E54" s="786"/>
      <c r="F54" s="787"/>
      <c r="G54" s="788"/>
      <c r="H54" s="789"/>
      <c r="I54" s="790"/>
      <c r="J54" s="826"/>
    </row>
    <row r="55" spans="1:10" ht="12" customHeight="1">
      <c r="A55" s="817">
        <v>44</v>
      </c>
      <c r="B55" s="1463"/>
      <c r="C55" s="146" t="s">
        <v>66</v>
      </c>
      <c r="D55" s="651">
        <v>554</v>
      </c>
      <c r="E55" s="792"/>
      <c r="F55" s="793"/>
      <c r="G55" s="794"/>
      <c r="H55" s="1114"/>
      <c r="I55" s="796"/>
      <c r="J55" s="827"/>
    </row>
    <row r="56" spans="1:10" ht="12" customHeight="1">
      <c r="A56" s="817">
        <v>45</v>
      </c>
      <c r="B56" s="1463"/>
      <c r="C56" s="146" t="s">
        <v>67</v>
      </c>
      <c r="D56" s="1113">
        <v>200</v>
      </c>
      <c r="E56" s="792"/>
      <c r="F56" s="793"/>
      <c r="G56" s="794"/>
      <c r="H56" s="795"/>
      <c r="I56" s="796"/>
      <c r="J56" s="827"/>
    </row>
    <row r="57" spans="1:10" ht="12" customHeight="1">
      <c r="A57" s="817">
        <v>46</v>
      </c>
      <c r="B57" s="1463"/>
      <c r="C57" s="146" t="s">
        <v>868</v>
      </c>
      <c r="D57" s="651">
        <v>940</v>
      </c>
      <c r="E57" s="792"/>
      <c r="F57" s="793"/>
      <c r="G57" s="794"/>
      <c r="H57" s="795"/>
      <c r="I57" s="796"/>
      <c r="J57" s="827"/>
    </row>
    <row r="58" spans="1:10" ht="12" customHeight="1" thickBot="1">
      <c r="A58" s="817">
        <v>47</v>
      </c>
      <c r="B58" s="1456"/>
      <c r="C58" s="351" t="s">
        <v>613</v>
      </c>
      <c r="D58" s="657">
        <v>346</v>
      </c>
      <c r="E58" s="798"/>
      <c r="F58" s="799"/>
      <c r="G58" s="800"/>
      <c r="H58" s="801"/>
      <c r="I58" s="802"/>
      <c r="J58" s="828"/>
    </row>
    <row r="59" spans="1:10" ht="12" customHeight="1" thickBot="1" thickTop="1">
      <c r="A59" s="710"/>
      <c r="B59" s="1430" t="s">
        <v>614</v>
      </c>
      <c r="C59" s="1475"/>
      <c r="D59" s="132">
        <f>SUM(D54:D58)</f>
        <v>3146</v>
      </c>
      <c r="E59" s="171">
        <v>0.096</v>
      </c>
      <c r="F59" s="172">
        <v>2.29004276114</v>
      </c>
      <c r="G59" s="173">
        <v>2.81902871105</v>
      </c>
      <c r="H59" s="102">
        <v>136</v>
      </c>
      <c r="I59" s="174">
        <v>141.0507025</v>
      </c>
      <c r="J59" s="184" t="s">
        <v>899</v>
      </c>
    </row>
    <row r="60" spans="1:10" ht="12" customHeight="1">
      <c r="A60" s="817">
        <v>48</v>
      </c>
      <c r="B60" s="1434" t="s">
        <v>70</v>
      </c>
      <c r="C60" s="730" t="s">
        <v>869</v>
      </c>
      <c r="D60" s="613">
        <v>3651</v>
      </c>
      <c r="E60" s="762"/>
      <c r="F60" s="811"/>
      <c r="G60" s="764"/>
      <c r="H60" s="765"/>
      <c r="I60" s="766"/>
      <c r="J60" s="829"/>
    </row>
    <row r="61" spans="1:10" ht="12" customHeight="1" thickBot="1">
      <c r="A61" s="817">
        <v>49</v>
      </c>
      <c r="B61" s="1361"/>
      <c r="C61" s="331" t="s">
        <v>554</v>
      </c>
      <c r="D61" s="634">
        <v>13430</v>
      </c>
      <c r="E61" s="806"/>
      <c r="F61" s="812"/>
      <c r="G61" s="807"/>
      <c r="H61" s="808"/>
      <c r="I61" s="809"/>
      <c r="J61" s="830"/>
    </row>
    <row r="62" spans="1:10" ht="15" customHeight="1" thickBot="1" thickTop="1">
      <c r="A62" s="710"/>
      <c r="B62" s="1454" t="s">
        <v>617</v>
      </c>
      <c r="C62" s="1474"/>
      <c r="D62" s="135">
        <f>SUM(D60:D61)</f>
        <v>17081</v>
      </c>
      <c r="E62" s="166">
        <v>0.44992624591</v>
      </c>
      <c r="F62" s="167">
        <v>4.4</v>
      </c>
      <c r="G62" s="168">
        <v>4.319987735644</v>
      </c>
      <c r="H62" s="99">
        <v>349.5680118</v>
      </c>
      <c r="I62" s="169">
        <v>296.51775366</v>
      </c>
      <c r="J62" s="183">
        <v>37.964</v>
      </c>
    </row>
    <row r="63" spans="1:10" ht="12" customHeight="1">
      <c r="A63" s="817">
        <v>50</v>
      </c>
      <c r="B63" s="1440" t="s">
        <v>73</v>
      </c>
      <c r="C63" s="1111" t="s">
        <v>870</v>
      </c>
      <c r="D63" s="644" t="s">
        <v>785</v>
      </c>
      <c r="E63" s="786"/>
      <c r="F63" s="787"/>
      <c r="G63" s="788"/>
      <c r="H63" s="789"/>
      <c r="I63" s="790"/>
      <c r="J63" s="826"/>
    </row>
    <row r="64" spans="1:10" ht="12" customHeight="1" thickBot="1">
      <c r="A64" s="817">
        <v>51</v>
      </c>
      <c r="B64" s="1354"/>
      <c r="C64" s="351" t="s">
        <v>871</v>
      </c>
      <c r="D64" s="657">
        <v>12540</v>
      </c>
      <c r="E64" s="798"/>
      <c r="F64" s="799"/>
      <c r="G64" s="800"/>
      <c r="H64" s="801"/>
      <c r="I64" s="802"/>
      <c r="J64" s="828"/>
    </row>
    <row r="65" spans="1:10" ht="15" customHeight="1" thickBot="1" thickTop="1">
      <c r="A65" s="710"/>
      <c r="B65" s="1430" t="s">
        <v>621</v>
      </c>
      <c r="C65" s="1475"/>
      <c r="D65" s="132">
        <f>SUM(D63:D64)</f>
        <v>12540</v>
      </c>
      <c r="E65" s="171">
        <v>0.77407407407</v>
      </c>
      <c r="F65" s="172">
        <v>4.90049382716</v>
      </c>
      <c r="G65" s="173">
        <v>8.47191358024</v>
      </c>
      <c r="H65" s="100">
        <v>386</v>
      </c>
      <c r="I65" s="174">
        <v>284.320098765</v>
      </c>
      <c r="J65" s="184">
        <v>16.2</v>
      </c>
    </row>
    <row r="66" spans="1:10" ht="15" customHeight="1" thickBot="1">
      <c r="A66" s="817">
        <v>52</v>
      </c>
      <c r="B66" s="105" t="s">
        <v>77</v>
      </c>
      <c r="C66" s="106" t="s">
        <v>78</v>
      </c>
      <c r="D66" s="108">
        <v>7689</v>
      </c>
      <c r="E66" s="166">
        <v>0.63185142575</v>
      </c>
      <c r="F66" s="178">
        <v>6.71517791108</v>
      </c>
      <c r="G66" s="179">
        <v>8.48418111595</v>
      </c>
      <c r="H66" s="107">
        <v>513.51795546</v>
      </c>
      <c r="I66" s="180">
        <v>284.0003287</v>
      </c>
      <c r="J66" s="181">
        <v>8.1</v>
      </c>
    </row>
    <row r="67" spans="1:10" ht="15" customHeight="1" thickBot="1">
      <c r="A67" s="817">
        <v>53</v>
      </c>
      <c r="B67" s="91" t="s">
        <v>79</v>
      </c>
      <c r="C67" s="103" t="s">
        <v>80</v>
      </c>
      <c r="D67" s="94">
        <v>9279</v>
      </c>
      <c r="E67" s="171">
        <v>0.84209093384</v>
      </c>
      <c r="F67" s="162">
        <v>7.0667029676</v>
      </c>
      <c r="G67" s="163">
        <v>10.5934295308</v>
      </c>
      <c r="H67" s="93">
        <v>680.642526545</v>
      </c>
      <c r="I67" s="164">
        <v>438.78754877</v>
      </c>
      <c r="J67" s="176">
        <v>11.019</v>
      </c>
    </row>
    <row r="68" spans="1:10" ht="15" customHeight="1" thickBot="1">
      <c r="A68" s="817">
        <v>54</v>
      </c>
      <c r="B68" s="105" t="s">
        <v>81</v>
      </c>
      <c r="C68" s="106" t="s">
        <v>82</v>
      </c>
      <c r="D68" s="108">
        <v>10299</v>
      </c>
      <c r="E68" s="166">
        <v>0.64562437311</v>
      </c>
      <c r="F68" s="178">
        <v>6.85161735205</v>
      </c>
      <c r="G68" s="179">
        <v>5.08030341023</v>
      </c>
      <c r="H68" s="107">
        <v>414</v>
      </c>
      <c r="I68" s="180">
        <v>203.98696088</v>
      </c>
      <c r="J68" s="182" t="s">
        <v>899</v>
      </c>
    </row>
    <row r="69" spans="1:10" ht="15" customHeight="1" thickBot="1">
      <c r="A69" s="817">
        <v>55</v>
      </c>
      <c r="B69" s="91" t="s">
        <v>83</v>
      </c>
      <c r="C69" s="103" t="s">
        <v>84</v>
      </c>
      <c r="D69" s="94">
        <v>5936</v>
      </c>
      <c r="E69" s="171">
        <v>0.40814081408</v>
      </c>
      <c r="F69" s="162">
        <v>10.0268839383</v>
      </c>
      <c r="G69" s="163">
        <v>5.7200220022</v>
      </c>
      <c r="H69" s="93">
        <v>504.881738173</v>
      </c>
      <c r="I69" s="164">
        <v>281.07810781</v>
      </c>
      <c r="J69" s="176">
        <v>4.848</v>
      </c>
    </row>
    <row r="70" spans="1:10" ht="15" customHeight="1" thickBot="1">
      <c r="A70" s="817">
        <v>56</v>
      </c>
      <c r="B70" s="105" t="s">
        <v>85</v>
      </c>
      <c r="C70" s="106" t="s">
        <v>86</v>
      </c>
      <c r="D70" s="108">
        <v>4508</v>
      </c>
      <c r="E70" s="166">
        <v>0.39509202453</v>
      </c>
      <c r="F70" s="178">
        <v>3.98965819456</v>
      </c>
      <c r="G70" s="179">
        <v>3.839652673093</v>
      </c>
      <c r="H70" s="107">
        <v>262.927256792</v>
      </c>
      <c r="I70" s="180">
        <v>190.44697633</v>
      </c>
      <c r="J70" s="181">
        <v>11.41</v>
      </c>
    </row>
    <row r="71" spans="1:10" ht="15" customHeight="1" thickBot="1">
      <c r="A71" s="818">
        <v>57</v>
      </c>
      <c r="B71" s="91" t="s">
        <v>87</v>
      </c>
      <c r="C71" s="103" t="s">
        <v>875</v>
      </c>
      <c r="D71" s="94">
        <v>4648</v>
      </c>
      <c r="E71" s="171">
        <v>0.71584783613</v>
      </c>
      <c r="F71" s="162">
        <v>7.389082110993498</v>
      </c>
      <c r="G71" s="163">
        <v>10.1623286616</v>
      </c>
      <c r="H71" s="93">
        <v>693.054058216</v>
      </c>
      <c r="I71" s="164">
        <v>380.40967195</v>
      </c>
      <c r="J71" s="176">
        <v>6.493</v>
      </c>
    </row>
    <row r="72" spans="1:10" ht="15" customHeight="1" thickBot="1">
      <c r="A72" s="817">
        <v>58</v>
      </c>
      <c r="B72" s="105" t="s">
        <v>89</v>
      </c>
      <c r="C72" s="106" t="s">
        <v>90</v>
      </c>
      <c r="D72" s="108">
        <v>5330</v>
      </c>
      <c r="E72" s="166">
        <v>0.93132972217</v>
      </c>
      <c r="F72" s="178">
        <v>11.6847807094</v>
      </c>
      <c r="G72" s="179">
        <f>'経費・資料(1)'!D72/5723</f>
        <v>12.138738423903547</v>
      </c>
      <c r="H72" s="107">
        <f>'経費・資料(1)'!L72*1000/5723</f>
        <v>594.0940066398742</v>
      </c>
      <c r="I72" s="180">
        <f>'資料(2)'!J72/5723*1000</f>
        <v>446.2694391053643</v>
      </c>
      <c r="J72" s="182" t="s">
        <v>899</v>
      </c>
    </row>
    <row r="73" spans="1:10" ht="12" customHeight="1">
      <c r="A73" s="818"/>
      <c r="B73" s="1541" t="s">
        <v>91</v>
      </c>
      <c r="C73" s="1115" t="s">
        <v>601</v>
      </c>
      <c r="D73" s="644">
        <v>5005</v>
      </c>
      <c r="E73" s="786"/>
      <c r="F73" s="787"/>
      <c r="G73" s="788"/>
      <c r="H73" s="789"/>
      <c r="I73" s="790"/>
      <c r="J73" s="826"/>
    </row>
    <row r="74" spans="1:10" ht="12" customHeight="1">
      <c r="A74" s="818">
        <v>59</v>
      </c>
      <c r="B74" s="1542"/>
      <c r="C74" s="1116" t="s">
        <v>92</v>
      </c>
      <c r="D74" s="1079"/>
      <c r="E74" s="1072"/>
      <c r="F74" s="1073"/>
      <c r="G74" s="1074"/>
      <c r="H74" s="1075"/>
      <c r="I74" s="1076"/>
      <c r="J74" s="1077"/>
    </row>
    <row r="75" spans="1:10" ht="12" customHeight="1" thickBot="1">
      <c r="A75" s="818">
        <v>60</v>
      </c>
      <c r="B75" s="1543"/>
      <c r="C75" s="1117" t="s">
        <v>877</v>
      </c>
      <c r="D75" s="1080"/>
      <c r="E75" s="798"/>
      <c r="F75" s="799"/>
      <c r="G75" s="800"/>
      <c r="H75" s="801"/>
      <c r="I75" s="802"/>
      <c r="J75" s="828"/>
    </row>
    <row r="76" spans="1:10" ht="15" customHeight="1" thickBot="1" thickTop="1">
      <c r="A76" s="710"/>
      <c r="B76" s="1539" t="s">
        <v>630</v>
      </c>
      <c r="C76" s="1540"/>
      <c r="D76" s="661">
        <f>SUM(D73:D75)</f>
        <v>5005</v>
      </c>
      <c r="E76" s="171">
        <f>D76/16792</f>
        <v>0.2980585993330157</v>
      </c>
      <c r="F76" s="172">
        <f>'奉仕状況１'!F76/16792</f>
        <v>3.152751310147689</v>
      </c>
      <c r="G76" s="173">
        <f>'経費・資料(1)'!D76/16792</f>
        <v>5.2939494997617915</v>
      </c>
      <c r="H76" s="102">
        <f>'経費・資料(1)'!L76*1000/16792</f>
        <v>492.07956169604574</v>
      </c>
      <c r="I76" s="174">
        <f>'資料(2)'!J76/16792*1000</f>
        <v>786.3863744640305</v>
      </c>
      <c r="J76" s="175">
        <f>16792/'施設・職員'!J77/1000</f>
        <v>4.198</v>
      </c>
    </row>
    <row r="77" spans="1:10" ht="15" customHeight="1" thickBot="1">
      <c r="A77" s="817">
        <v>61</v>
      </c>
      <c r="B77" s="105" t="s">
        <v>94</v>
      </c>
      <c r="C77" s="106" t="s">
        <v>95</v>
      </c>
      <c r="D77" s="108">
        <v>5930</v>
      </c>
      <c r="E77" s="185" t="s">
        <v>633</v>
      </c>
      <c r="F77" s="186" t="s">
        <v>878</v>
      </c>
      <c r="G77" s="187" t="s">
        <v>878</v>
      </c>
      <c r="H77" s="188" t="s">
        <v>878</v>
      </c>
      <c r="I77" s="188" t="s">
        <v>878</v>
      </c>
      <c r="J77" s="189" t="s">
        <v>878</v>
      </c>
    </row>
    <row r="78" spans="1:10" ht="15" customHeight="1" thickBot="1">
      <c r="A78" s="819">
        <v>62</v>
      </c>
      <c r="B78" s="91" t="s">
        <v>94</v>
      </c>
      <c r="C78" s="1118" t="s">
        <v>96</v>
      </c>
      <c r="D78" s="813" t="s">
        <v>172</v>
      </c>
      <c r="E78" s="191" t="s">
        <v>633</v>
      </c>
      <c r="F78" s="192" t="s">
        <v>878</v>
      </c>
      <c r="G78" s="193" t="s">
        <v>878</v>
      </c>
      <c r="H78" s="194" t="s">
        <v>878</v>
      </c>
      <c r="I78" s="194" t="s">
        <v>878</v>
      </c>
      <c r="J78" s="195" t="s">
        <v>878</v>
      </c>
    </row>
    <row r="79" spans="4:10" ht="17.25" customHeight="1">
      <c r="D79" s="64"/>
      <c r="E79" s="1"/>
      <c r="F79" s="1"/>
      <c r="G79" s="1"/>
      <c r="H79" s="1"/>
      <c r="I79" s="1"/>
      <c r="J79" s="1"/>
    </row>
    <row r="80" spans="4:10" ht="17.25" customHeight="1">
      <c r="D80" s="64"/>
      <c r="E80" s="1"/>
      <c r="F80" s="1"/>
      <c r="G80" s="1"/>
      <c r="H80" s="1"/>
      <c r="I80" s="1"/>
      <c r="J80" s="1"/>
    </row>
    <row r="81" spans="4:10" ht="13.5">
      <c r="D81" s="814"/>
      <c r="E81" s="197"/>
      <c r="F81" s="835"/>
      <c r="G81" s="835"/>
      <c r="H81" s="835"/>
      <c r="I81" s="1"/>
      <c r="J81" s="835"/>
    </row>
    <row r="82" spans="5:10" ht="13.5">
      <c r="E82" s="117"/>
      <c r="F82" s="117"/>
      <c r="G82" s="117"/>
      <c r="H82" s="117"/>
      <c r="I82" s="117"/>
      <c r="J82" s="117"/>
    </row>
    <row r="83" spans="1:10" s="79" customFormat="1" ht="13.5">
      <c r="A83" s="1"/>
      <c r="B83" s="1"/>
      <c r="D83" s="816"/>
      <c r="E83" s="836"/>
      <c r="F83" s="129"/>
      <c r="G83" s="129"/>
      <c r="H83" s="129"/>
      <c r="I83" s="129"/>
      <c r="J83" s="129"/>
    </row>
    <row r="84" spans="5:10" ht="13.5">
      <c r="E84" s="197"/>
      <c r="F84" s="1"/>
      <c r="G84" s="1"/>
      <c r="H84" s="117"/>
      <c r="I84" s="1"/>
      <c r="J84" s="1"/>
    </row>
    <row r="85" spans="5:10" ht="13.5">
      <c r="E85" s="197"/>
      <c r="F85" s="1"/>
      <c r="G85" s="1"/>
      <c r="H85" s="117"/>
      <c r="I85" s="1"/>
      <c r="J85" s="1"/>
    </row>
    <row r="86" spans="5:10" ht="13.5">
      <c r="E86" s="197"/>
      <c r="F86" s="1"/>
      <c r="G86" s="1"/>
      <c r="H86" s="117"/>
      <c r="I86" s="1"/>
      <c r="J86" s="1"/>
    </row>
    <row r="87" spans="5:10" ht="13.5">
      <c r="E87" s="197"/>
      <c r="F87" s="1"/>
      <c r="G87" s="1"/>
      <c r="H87" s="117"/>
      <c r="I87" s="835"/>
      <c r="J87" s="1"/>
    </row>
    <row r="88" spans="5:10" ht="13.5">
      <c r="E88" s="197"/>
      <c r="F88" s="1"/>
      <c r="G88" s="1"/>
      <c r="H88" s="117"/>
      <c r="I88" s="1"/>
      <c r="J88" s="1"/>
    </row>
    <row r="89" spans="5:10" ht="13.5">
      <c r="E89" s="197"/>
      <c r="F89" s="1"/>
      <c r="G89" s="1"/>
      <c r="H89" s="117"/>
      <c r="I89" s="1"/>
      <c r="J89" s="1"/>
    </row>
    <row r="90" spans="5:10" ht="13.5">
      <c r="E90" s="197"/>
      <c r="F90" s="1"/>
      <c r="G90" s="1"/>
      <c r="H90" s="117"/>
      <c r="I90" s="1"/>
      <c r="J90" s="1"/>
    </row>
    <row r="91" spans="5:10" ht="13.5">
      <c r="E91" s="197"/>
      <c r="F91" s="1"/>
      <c r="G91" s="1"/>
      <c r="H91" s="117"/>
      <c r="I91" s="1"/>
      <c r="J91" s="1"/>
    </row>
    <row r="92" spans="5:10" ht="13.5">
      <c r="E92" s="197"/>
      <c r="F92" s="1"/>
      <c r="G92" s="1"/>
      <c r="H92" s="117"/>
      <c r="I92" s="1"/>
      <c r="J92" s="1"/>
    </row>
    <row r="93" spans="5:10" ht="13.5">
      <c r="E93" s="197"/>
      <c r="F93" s="1"/>
      <c r="G93" s="1"/>
      <c r="H93" s="117"/>
      <c r="I93" s="1"/>
      <c r="J93" s="1"/>
    </row>
    <row r="94" spans="5:10" ht="13.5">
      <c r="E94" s="197"/>
      <c r="F94" s="1"/>
      <c r="G94" s="1"/>
      <c r="H94" s="117"/>
      <c r="I94" s="1"/>
      <c r="J94" s="1"/>
    </row>
    <row r="95" spans="5:10" ht="13.5">
      <c r="E95" s="197"/>
      <c r="F95" s="1"/>
      <c r="G95" s="1"/>
      <c r="H95" s="117"/>
      <c r="I95" s="1"/>
      <c r="J95" s="1"/>
    </row>
    <row r="96" spans="5:10" ht="13.5">
      <c r="E96" s="197"/>
      <c r="F96" s="1"/>
      <c r="G96" s="1"/>
      <c r="H96" s="117"/>
      <c r="I96" s="1"/>
      <c r="J96" s="1"/>
    </row>
    <row r="97" spans="5:10" ht="13.5">
      <c r="E97" s="197"/>
      <c r="F97" s="1"/>
      <c r="G97" s="1"/>
      <c r="H97" s="117"/>
      <c r="I97" s="1"/>
      <c r="J97" s="1"/>
    </row>
    <row r="98" spans="5:10" ht="13.5">
      <c r="E98" s="197"/>
      <c r="F98" s="1"/>
      <c r="G98" s="1"/>
      <c r="H98" s="117"/>
      <c r="I98" s="1"/>
      <c r="J98" s="1"/>
    </row>
    <row r="99" spans="5:10" ht="13.5">
      <c r="E99" s="197"/>
      <c r="F99" s="1"/>
      <c r="G99" s="1"/>
      <c r="H99" s="117"/>
      <c r="I99" s="1"/>
      <c r="J99" s="1"/>
    </row>
    <row r="100" spans="5:10" ht="13.5">
      <c r="E100" s="197"/>
      <c r="F100" s="1"/>
      <c r="G100" s="1"/>
      <c r="H100" s="117"/>
      <c r="I100" s="1"/>
      <c r="J100" s="1"/>
    </row>
    <row r="101" spans="5:10" ht="13.5">
      <c r="E101" s="197"/>
      <c r="F101" s="1"/>
      <c r="G101" s="1"/>
      <c r="H101" s="117"/>
      <c r="I101" s="1"/>
      <c r="J101" s="1"/>
    </row>
    <row r="102" spans="5:10" ht="13.5">
      <c r="E102" s="197"/>
      <c r="F102" s="1"/>
      <c r="G102" s="1"/>
      <c r="H102" s="117"/>
      <c r="I102" s="1"/>
      <c r="J102" s="1"/>
    </row>
    <row r="103" spans="5:10" ht="13.5">
      <c r="E103" s="197"/>
      <c r="F103" s="1"/>
      <c r="G103" s="1"/>
      <c r="H103" s="117"/>
      <c r="I103" s="1"/>
      <c r="J103" s="1"/>
    </row>
    <row r="104" spans="5:10" ht="13.5">
      <c r="E104" s="197"/>
      <c r="F104" s="1"/>
      <c r="G104" s="1"/>
      <c r="H104" s="117"/>
      <c r="I104" s="1"/>
      <c r="J104" s="1"/>
    </row>
    <row r="105" spans="5:10" ht="13.5">
      <c r="E105" s="197"/>
      <c r="F105" s="1"/>
      <c r="G105" s="1"/>
      <c r="H105" s="117"/>
      <c r="I105" s="1"/>
      <c r="J105" s="1"/>
    </row>
    <row r="106" spans="5:10" ht="13.5">
      <c r="E106" s="197"/>
      <c r="F106" s="1"/>
      <c r="G106" s="1"/>
      <c r="H106" s="117"/>
      <c r="I106" s="1"/>
      <c r="J106" s="1"/>
    </row>
    <row r="107" spans="5:10" ht="13.5">
      <c r="E107" s="197"/>
      <c r="F107" s="1"/>
      <c r="G107" s="1"/>
      <c r="H107" s="117"/>
      <c r="I107" s="1"/>
      <c r="J107" s="1"/>
    </row>
    <row r="108" spans="5:10" ht="13.5">
      <c r="E108" s="197"/>
      <c r="F108" s="1"/>
      <c r="G108" s="1"/>
      <c r="H108" s="117"/>
      <c r="I108" s="1"/>
      <c r="J108" s="1"/>
    </row>
    <row r="109" spans="5:10" ht="13.5">
      <c r="E109" s="197"/>
      <c r="F109" s="1"/>
      <c r="G109" s="1"/>
      <c r="H109" s="117"/>
      <c r="I109" s="1"/>
      <c r="J109" s="1"/>
    </row>
    <row r="110" spans="5:10" ht="13.5">
      <c r="E110" s="197"/>
      <c r="F110" s="1"/>
      <c r="G110" s="1"/>
      <c r="H110" s="117"/>
      <c r="I110" s="1"/>
      <c r="J110" s="1"/>
    </row>
    <row r="111" spans="5:10" ht="13.5">
      <c r="E111" s="197"/>
      <c r="F111" s="1"/>
      <c r="G111" s="1"/>
      <c r="H111" s="117"/>
      <c r="I111" s="1"/>
      <c r="J111" s="1"/>
    </row>
    <row r="112" spans="5:10" ht="13.5">
      <c r="E112" s="197"/>
      <c r="F112" s="1"/>
      <c r="G112" s="1"/>
      <c r="H112" s="117"/>
      <c r="I112" s="1"/>
      <c r="J112" s="1"/>
    </row>
    <row r="113" spans="5:10" ht="13.5">
      <c r="E113" s="197"/>
      <c r="F113" s="1"/>
      <c r="G113" s="1"/>
      <c r="H113" s="117"/>
      <c r="I113" s="1"/>
      <c r="J113" s="1"/>
    </row>
    <row r="114" spans="5:10" ht="13.5">
      <c r="E114" s="197"/>
      <c r="F114" s="1"/>
      <c r="G114" s="1"/>
      <c r="H114" s="117"/>
      <c r="I114" s="1"/>
      <c r="J114" s="1"/>
    </row>
    <row r="115" spans="5:10" ht="13.5">
      <c r="E115" s="197"/>
      <c r="F115" s="1"/>
      <c r="G115" s="1"/>
      <c r="H115" s="117"/>
      <c r="I115" s="1"/>
      <c r="J115" s="1"/>
    </row>
    <row r="116" spans="5:10" ht="13.5">
      <c r="E116" s="197"/>
      <c r="F116" s="1"/>
      <c r="G116" s="1"/>
      <c r="H116" s="117"/>
      <c r="I116" s="1"/>
      <c r="J116" s="1"/>
    </row>
    <row r="117" spans="5:10" ht="13.5">
      <c r="E117" s="197"/>
      <c r="F117" s="1"/>
      <c r="G117" s="1"/>
      <c r="H117" s="117"/>
      <c r="I117" s="1"/>
      <c r="J117" s="1"/>
    </row>
    <row r="118" spans="5:10" ht="13.5">
      <c r="E118" s="197"/>
      <c r="F118" s="1"/>
      <c r="G118" s="1"/>
      <c r="H118" s="117"/>
      <c r="I118" s="1"/>
      <c r="J118" s="1"/>
    </row>
    <row r="119" spans="5:10" ht="13.5">
      <c r="E119" s="197"/>
      <c r="F119" s="1"/>
      <c r="G119" s="1"/>
      <c r="H119" s="117"/>
      <c r="I119" s="1"/>
      <c r="J119" s="1"/>
    </row>
    <row r="120" spans="5:10" ht="13.5">
      <c r="E120" s="197"/>
      <c r="F120" s="1"/>
      <c r="G120" s="1"/>
      <c r="H120" s="117"/>
      <c r="I120" s="1"/>
      <c r="J120" s="1"/>
    </row>
    <row r="121" spans="5:10" ht="13.5">
      <c r="E121" s="197"/>
      <c r="F121" s="1"/>
      <c r="G121" s="1"/>
      <c r="H121" s="117"/>
      <c r="I121" s="1"/>
      <c r="J121" s="1"/>
    </row>
    <row r="122" spans="5:10" ht="13.5">
      <c r="E122" s="197"/>
      <c r="F122" s="1"/>
      <c r="G122" s="1"/>
      <c r="H122" s="117"/>
      <c r="I122" s="1"/>
      <c r="J122" s="1"/>
    </row>
    <row r="123" spans="5:10" ht="13.5">
      <c r="E123" s="197"/>
      <c r="F123" s="1"/>
      <c r="G123" s="1"/>
      <c r="H123" s="117"/>
      <c r="I123" s="1"/>
      <c r="J123" s="1"/>
    </row>
    <row r="124" spans="5:10" ht="13.5">
      <c r="E124" s="197"/>
      <c r="F124" s="1"/>
      <c r="G124" s="1"/>
      <c r="H124" s="117"/>
      <c r="I124" s="1"/>
      <c r="J124" s="1"/>
    </row>
    <row r="125" spans="5:10" ht="13.5">
      <c r="E125" s="197"/>
      <c r="F125" s="1"/>
      <c r="G125" s="1"/>
      <c r="H125" s="117"/>
      <c r="I125" s="1"/>
      <c r="J125" s="1"/>
    </row>
  </sheetData>
  <sheetProtection/>
  <mergeCells count="30">
    <mergeCell ref="B65:C65"/>
    <mergeCell ref="B76:C76"/>
    <mergeCell ref="B59:C59"/>
    <mergeCell ref="B60:B61"/>
    <mergeCell ref="B62:C62"/>
    <mergeCell ref="B73:B75"/>
    <mergeCell ref="B49:C49"/>
    <mergeCell ref="B50:B52"/>
    <mergeCell ref="B53:C53"/>
    <mergeCell ref="B39:C39"/>
    <mergeCell ref="B40:B42"/>
    <mergeCell ref="B43:C43"/>
    <mergeCell ref="B45:B48"/>
    <mergeCell ref="A1:A2"/>
    <mergeCell ref="B1:B2"/>
    <mergeCell ref="C1:C2"/>
    <mergeCell ref="B32:C32"/>
    <mergeCell ref="B21:C21"/>
    <mergeCell ref="B22:B25"/>
    <mergeCell ref="B26:C26"/>
    <mergeCell ref="B54:B58"/>
    <mergeCell ref="B63:B64"/>
    <mergeCell ref="F1:H1"/>
    <mergeCell ref="B15:B20"/>
    <mergeCell ref="B29:B31"/>
    <mergeCell ref="B37:B38"/>
    <mergeCell ref="B4:B13"/>
    <mergeCell ref="B14:C14"/>
    <mergeCell ref="B34:B35"/>
    <mergeCell ref="B36:C36"/>
  </mergeCells>
  <printOptions/>
  <pageMargins left="0.72" right="0.41" top="0.57" bottom="0.45" header="0.27" footer="0.24"/>
  <pageSetup horizontalDpi="600" verticalDpi="600" orientation="portrait" paperSize="9" scale="80" r:id="rId3"/>
  <headerFooter alignWithMargins="0">
    <oddHeader>&amp;C&amp;14奉仕状況(2)</oddHeader>
    <oddFooter>&amp;C&amp;12１０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B1:O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9" customWidth="1"/>
    <col min="2" max="2" width="5.25390625" style="199" customWidth="1"/>
    <col min="3" max="3" width="9.00390625" style="199" customWidth="1"/>
    <col min="4" max="4" width="5.375" style="199" customWidth="1"/>
    <col min="5" max="5" width="12.125" style="199" bestFit="1" customWidth="1"/>
    <col min="6" max="6" width="5.375" style="199" customWidth="1"/>
    <col min="7" max="7" width="9.00390625" style="199" customWidth="1"/>
    <col min="8" max="8" width="5.375" style="199" customWidth="1"/>
    <col min="9" max="9" width="9.125" style="199" bestFit="1" customWidth="1"/>
    <col min="10" max="10" width="5.00390625" style="199" customWidth="1"/>
    <col min="11" max="11" width="9.00390625" style="199" customWidth="1"/>
    <col min="12" max="12" width="5.375" style="199" customWidth="1"/>
    <col min="13" max="13" width="9.00390625" style="199" customWidth="1"/>
    <col min="14" max="14" width="5.375" style="199" customWidth="1"/>
    <col min="15" max="16" width="9.00390625" style="199" customWidth="1"/>
    <col min="17" max="17" width="5.25390625" style="199" customWidth="1"/>
    <col min="18" max="18" width="6.00390625" style="199" bestFit="1" customWidth="1"/>
    <col min="19" max="19" width="5.875" style="199" bestFit="1" customWidth="1"/>
    <col min="20" max="20" width="9.00390625" style="199" customWidth="1"/>
    <col min="21" max="21" width="5.25390625" style="199" customWidth="1"/>
    <col min="22" max="22" width="9.00390625" style="199" customWidth="1"/>
    <col min="23" max="23" width="5.25390625" style="199" customWidth="1"/>
    <col min="24" max="24" width="9.00390625" style="199" customWidth="1"/>
    <col min="25" max="25" width="5.25390625" style="199" customWidth="1"/>
    <col min="26" max="26" width="9.00390625" style="199" customWidth="1"/>
    <col min="27" max="27" width="5.25390625" style="199" customWidth="1"/>
    <col min="28" max="28" width="9.00390625" style="199" customWidth="1"/>
    <col min="29" max="29" width="5.25390625" style="199" customWidth="1"/>
    <col min="30" max="16384" width="9.00390625" style="199" customWidth="1"/>
  </cols>
  <sheetData>
    <row r="1" spans="2:15" ht="21" customHeight="1">
      <c r="B1" s="1546" t="s">
        <v>4</v>
      </c>
      <c r="C1" s="200" t="s">
        <v>879</v>
      </c>
      <c r="D1" s="1316" t="s">
        <v>835</v>
      </c>
      <c r="E1" s="1316"/>
      <c r="F1" s="1316"/>
      <c r="G1" s="1316"/>
      <c r="H1" s="1316"/>
      <c r="I1" s="1316"/>
      <c r="J1" s="1316"/>
      <c r="K1" s="1316"/>
      <c r="L1" s="1544" t="s">
        <v>4</v>
      </c>
      <c r="M1" s="201" t="s">
        <v>836</v>
      </c>
      <c r="N1" s="1544" t="s">
        <v>4</v>
      </c>
      <c r="O1" s="202" t="s">
        <v>837</v>
      </c>
    </row>
    <row r="2" spans="2:15" ht="30" customHeight="1">
      <c r="B2" s="1547"/>
      <c r="C2" s="203" t="s">
        <v>839</v>
      </c>
      <c r="D2" s="203" t="s">
        <v>4</v>
      </c>
      <c r="E2" s="1094" t="s">
        <v>840</v>
      </c>
      <c r="F2" s="203" t="s">
        <v>4</v>
      </c>
      <c r="G2" s="1094" t="s">
        <v>841</v>
      </c>
      <c r="H2" s="203" t="s">
        <v>4</v>
      </c>
      <c r="I2" s="138" t="s">
        <v>1243</v>
      </c>
      <c r="J2" s="203" t="s">
        <v>4</v>
      </c>
      <c r="K2" s="138" t="s">
        <v>1244</v>
      </c>
      <c r="L2" s="1548"/>
      <c r="M2" s="1094" t="s">
        <v>843</v>
      </c>
      <c r="N2" s="1545"/>
      <c r="O2" s="1119" t="s">
        <v>844</v>
      </c>
    </row>
    <row r="3" spans="2:15" ht="24.75" customHeight="1" thickBot="1">
      <c r="B3" s="131" t="s">
        <v>845</v>
      </c>
      <c r="C3" s="204">
        <v>0.066</v>
      </c>
      <c r="D3" s="205" t="s">
        <v>845</v>
      </c>
      <c r="E3" s="206">
        <v>0.5671024177265785</v>
      </c>
      <c r="F3" s="205" t="s">
        <v>845</v>
      </c>
      <c r="G3" s="207">
        <v>0.4357918848838282</v>
      </c>
      <c r="H3" s="205" t="s">
        <v>845</v>
      </c>
      <c r="I3" s="837">
        <v>117.08345717477529</v>
      </c>
      <c r="J3" s="205" t="s">
        <v>845</v>
      </c>
      <c r="K3" s="837">
        <v>111</v>
      </c>
      <c r="L3" s="205" t="s">
        <v>845</v>
      </c>
      <c r="M3" s="208">
        <v>36.4</v>
      </c>
      <c r="N3" s="205" t="s">
        <v>845</v>
      </c>
      <c r="O3" s="274">
        <v>48.7</v>
      </c>
    </row>
    <row r="4" spans="2:15" s="209" customFormat="1" ht="35.25" customHeight="1" thickBot="1">
      <c r="B4" s="210" t="s">
        <v>880</v>
      </c>
      <c r="C4" s="211">
        <f>AVERAGE(C5:C27)</f>
        <v>0.4155885502996301</v>
      </c>
      <c r="D4" s="210" t="s">
        <v>880</v>
      </c>
      <c r="E4" s="212">
        <f>AVERAGE(E5:E28)</f>
        <v>5.074404050620223</v>
      </c>
      <c r="F4" s="210" t="s">
        <v>880</v>
      </c>
      <c r="G4" s="213">
        <f>AVERAGE(G5:G28)</f>
        <v>4.780292934372642</v>
      </c>
      <c r="H4" s="210" t="s">
        <v>880</v>
      </c>
      <c r="I4" s="214">
        <f>AVERAGE(I5:I28)</f>
        <v>322.12576186329994</v>
      </c>
      <c r="J4" s="210" t="s">
        <v>880</v>
      </c>
      <c r="K4" s="214">
        <f>AVERAGE(K5:K28)</f>
        <v>319.5833333333333</v>
      </c>
      <c r="L4" s="210" t="s">
        <v>880</v>
      </c>
      <c r="M4" s="215">
        <f>AVERAGE(M5:M28)</f>
        <v>234.8958333333334</v>
      </c>
      <c r="N4" s="210" t="s">
        <v>880</v>
      </c>
      <c r="O4" s="215">
        <f>AVERAGE(O5:O28)</f>
        <v>16.092960714285717</v>
      </c>
    </row>
    <row r="5" spans="2:15" ht="24.75" customHeight="1">
      <c r="B5" s="216" t="s">
        <v>876</v>
      </c>
      <c r="C5" s="217">
        <v>0.931</v>
      </c>
      <c r="D5" s="67" t="s">
        <v>228</v>
      </c>
      <c r="E5" s="218">
        <v>11.7</v>
      </c>
      <c r="F5" s="67" t="s">
        <v>228</v>
      </c>
      <c r="G5" s="219">
        <v>12.1</v>
      </c>
      <c r="H5" s="838" t="s">
        <v>224</v>
      </c>
      <c r="I5" s="220">
        <v>693</v>
      </c>
      <c r="J5" s="67" t="s">
        <v>224</v>
      </c>
      <c r="K5" s="221">
        <v>715</v>
      </c>
      <c r="L5" s="67" t="s">
        <v>237</v>
      </c>
      <c r="M5" s="222">
        <v>786.4</v>
      </c>
      <c r="N5" s="67" t="s">
        <v>174</v>
      </c>
      <c r="O5" s="839">
        <v>40.1</v>
      </c>
    </row>
    <row r="6" spans="2:15" ht="24.75" customHeight="1">
      <c r="B6" s="112" t="s">
        <v>881</v>
      </c>
      <c r="C6" s="223">
        <v>0.842</v>
      </c>
      <c r="D6" s="230" t="s">
        <v>218</v>
      </c>
      <c r="E6" s="224">
        <v>10</v>
      </c>
      <c r="F6" s="68" t="s">
        <v>210</v>
      </c>
      <c r="G6" s="225">
        <v>10.6</v>
      </c>
      <c r="H6" s="68" t="s">
        <v>210</v>
      </c>
      <c r="I6" s="226">
        <v>681</v>
      </c>
      <c r="J6" s="68" t="s">
        <v>210</v>
      </c>
      <c r="K6" s="227">
        <v>685</v>
      </c>
      <c r="L6" s="68" t="s">
        <v>228</v>
      </c>
      <c r="M6" s="228">
        <v>446.3</v>
      </c>
      <c r="N6" s="68" t="s">
        <v>236</v>
      </c>
      <c r="O6" s="840">
        <v>38</v>
      </c>
    </row>
    <row r="7" spans="2:15" ht="24.75" customHeight="1">
      <c r="B7" s="112" t="s">
        <v>882</v>
      </c>
      <c r="C7" s="223">
        <v>0.774</v>
      </c>
      <c r="D7" s="68" t="s">
        <v>224</v>
      </c>
      <c r="E7" s="224">
        <v>7.4</v>
      </c>
      <c r="F7" s="68" t="s">
        <v>224</v>
      </c>
      <c r="G7" s="225">
        <v>10.2</v>
      </c>
      <c r="H7" s="68" t="s">
        <v>228</v>
      </c>
      <c r="I7" s="226">
        <v>594</v>
      </c>
      <c r="J7" s="68" t="s">
        <v>208</v>
      </c>
      <c r="K7" s="227">
        <v>512</v>
      </c>
      <c r="L7" s="68" t="s">
        <v>210</v>
      </c>
      <c r="M7" s="228">
        <v>438.8</v>
      </c>
      <c r="N7" s="230" t="s">
        <v>168</v>
      </c>
      <c r="O7" s="840">
        <v>35.4</v>
      </c>
    </row>
    <row r="8" spans="2:15" ht="24.75" customHeight="1">
      <c r="B8" s="112" t="s">
        <v>883</v>
      </c>
      <c r="C8" s="223">
        <v>0.716</v>
      </c>
      <c r="D8" s="68" t="s">
        <v>235</v>
      </c>
      <c r="E8" s="224">
        <v>7.3</v>
      </c>
      <c r="F8" s="68" t="s">
        <v>208</v>
      </c>
      <c r="G8" s="225">
        <v>8.5</v>
      </c>
      <c r="H8" s="68" t="s">
        <v>218</v>
      </c>
      <c r="I8" s="226">
        <v>513</v>
      </c>
      <c r="J8" s="68" t="s">
        <v>218</v>
      </c>
      <c r="K8" s="227">
        <v>501</v>
      </c>
      <c r="L8" s="68" t="s">
        <v>235</v>
      </c>
      <c r="M8" s="228">
        <v>390.4</v>
      </c>
      <c r="N8" s="68" t="s">
        <v>238</v>
      </c>
      <c r="O8" s="840">
        <v>26.1</v>
      </c>
    </row>
    <row r="9" spans="2:15" ht="24.75" customHeight="1">
      <c r="B9" s="112" t="s">
        <v>872</v>
      </c>
      <c r="C9" s="223">
        <v>0.646</v>
      </c>
      <c r="D9" s="68" t="s">
        <v>210</v>
      </c>
      <c r="E9" s="224">
        <v>7.1</v>
      </c>
      <c r="F9" s="68" t="s">
        <v>205</v>
      </c>
      <c r="G9" s="225">
        <v>8.5</v>
      </c>
      <c r="H9" s="68" t="s">
        <v>237</v>
      </c>
      <c r="I9" s="226">
        <v>492</v>
      </c>
      <c r="J9" s="68" t="s">
        <v>228</v>
      </c>
      <c r="K9" s="227">
        <v>445</v>
      </c>
      <c r="L9" s="68" t="s">
        <v>224</v>
      </c>
      <c r="M9" s="228">
        <v>380.4</v>
      </c>
      <c r="N9" s="68" t="s">
        <v>239</v>
      </c>
      <c r="O9" s="840">
        <v>20.2</v>
      </c>
    </row>
    <row r="10" spans="2:15" ht="24.75" customHeight="1">
      <c r="B10" s="854" t="s">
        <v>884</v>
      </c>
      <c r="C10" s="223">
        <v>0.632</v>
      </c>
      <c r="D10" s="68" t="s">
        <v>215</v>
      </c>
      <c r="E10" s="224">
        <v>6.9</v>
      </c>
      <c r="F10" s="68" t="s">
        <v>218</v>
      </c>
      <c r="G10" s="225">
        <v>5.7</v>
      </c>
      <c r="H10" s="68" t="s">
        <v>208</v>
      </c>
      <c r="I10" s="227">
        <v>470</v>
      </c>
      <c r="J10" s="68" t="s">
        <v>235</v>
      </c>
      <c r="K10" s="227">
        <v>439</v>
      </c>
      <c r="L10" s="68" t="s">
        <v>236</v>
      </c>
      <c r="M10" s="228">
        <v>296.5</v>
      </c>
      <c r="N10" s="68" t="s">
        <v>147</v>
      </c>
      <c r="O10" s="840">
        <v>18.6</v>
      </c>
    </row>
    <row r="11" spans="2:15" ht="24.75" customHeight="1">
      <c r="B11" s="112" t="s">
        <v>885</v>
      </c>
      <c r="C11" s="223">
        <v>0.529</v>
      </c>
      <c r="D11" s="68" t="s">
        <v>208</v>
      </c>
      <c r="E11" s="1093">
        <v>6.7</v>
      </c>
      <c r="F11" s="230" t="s">
        <v>237</v>
      </c>
      <c r="G11" s="225">
        <v>5.3</v>
      </c>
      <c r="H11" s="68" t="s">
        <v>152</v>
      </c>
      <c r="I11" s="226">
        <v>433</v>
      </c>
      <c r="J11" s="68" t="s">
        <v>152</v>
      </c>
      <c r="K11" s="227">
        <v>395</v>
      </c>
      <c r="L11" s="68" t="s">
        <v>205</v>
      </c>
      <c r="M11" s="228">
        <v>284.3</v>
      </c>
      <c r="N11" s="68" t="s">
        <v>161</v>
      </c>
      <c r="O11" s="840">
        <v>17.9</v>
      </c>
    </row>
    <row r="12" spans="2:15" ht="24.75" customHeight="1">
      <c r="B12" s="112" t="s">
        <v>886</v>
      </c>
      <c r="C12" s="223">
        <v>0.478</v>
      </c>
      <c r="D12" s="68" t="s">
        <v>1263</v>
      </c>
      <c r="E12" s="1093">
        <v>5.8</v>
      </c>
      <c r="F12" s="68" t="s">
        <v>215</v>
      </c>
      <c r="G12" s="225">
        <v>5.1</v>
      </c>
      <c r="H12" s="68" t="s">
        <v>215</v>
      </c>
      <c r="I12" s="226">
        <v>414.01828471919896</v>
      </c>
      <c r="J12" s="68" t="s">
        <v>215</v>
      </c>
      <c r="K12" s="227">
        <v>394</v>
      </c>
      <c r="L12" s="68" t="s">
        <v>208</v>
      </c>
      <c r="M12" s="228">
        <v>284</v>
      </c>
      <c r="N12" s="68" t="s">
        <v>205</v>
      </c>
      <c r="O12" s="840">
        <v>16.2</v>
      </c>
    </row>
    <row r="13" spans="2:15" ht="24.75" customHeight="1">
      <c r="B13" s="112" t="s">
        <v>887</v>
      </c>
      <c r="C13" s="223">
        <v>0.45</v>
      </c>
      <c r="D13" s="68" t="s">
        <v>240</v>
      </c>
      <c r="E13" s="224">
        <v>5.829896415153978</v>
      </c>
      <c r="F13" s="68" t="s">
        <v>235</v>
      </c>
      <c r="G13" s="225">
        <v>4.6</v>
      </c>
      <c r="H13" s="68" t="s">
        <v>235</v>
      </c>
      <c r="I13" s="226">
        <v>403</v>
      </c>
      <c r="J13" s="68" t="s">
        <v>205</v>
      </c>
      <c r="K13" s="227">
        <v>379</v>
      </c>
      <c r="L13" s="68" t="s">
        <v>218</v>
      </c>
      <c r="M13" s="228">
        <v>281.1</v>
      </c>
      <c r="N13" s="68" t="s">
        <v>157</v>
      </c>
      <c r="O13" s="840">
        <v>13.4</v>
      </c>
    </row>
    <row r="14" spans="2:15" ht="24.75" customHeight="1">
      <c r="B14" s="112" t="s">
        <v>897</v>
      </c>
      <c r="C14" s="223">
        <v>0.423</v>
      </c>
      <c r="D14" s="68" t="s">
        <v>157</v>
      </c>
      <c r="E14" s="224">
        <v>5.6</v>
      </c>
      <c r="F14" s="68" t="s">
        <v>152</v>
      </c>
      <c r="G14" s="225">
        <v>4.6</v>
      </c>
      <c r="H14" s="68" t="s">
        <v>205</v>
      </c>
      <c r="I14" s="226">
        <v>386</v>
      </c>
      <c r="J14" s="68" t="s">
        <v>168</v>
      </c>
      <c r="K14" s="227">
        <v>353</v>
      </c>
      <c r="L14" s="68" t="s">
        <v>152</v>
      </c>
      <c r="M14" s="228">
        <v>244</v>
      </c>
      <c r="N14" s="68" t="s">
        <v>143</v>
      </c>
      <c r="O14" s="840">
        <v>13.4</v>
      </c>
    </row>
    <row r="15" spans="2:15" ht="24.75" customHeight="1">
      <c r="B15" s="112" t="s">
        <v>873</v>
      </c>
      <c r="C15" s="223">
        <v>0.408</v>
      </c>
      <c r="D15" s="68" t="s">
        <v>135</v>
      </c>
      <c r="E15" s="224">
        <v>5.4</v>
      </c>
      <c r="F15" s="68" t="s">
        <v>236</v>
      </c>
      <c r="G15" s="225">
        <v>4.3</v>
      </c>
      <c r="H15" s="68" t="s">
        <v>236</v>
      </c>
      <c r="I15" s="226">
        <v>350</v>
      </c>
      <c r="J15" s="68" t="s">
        <v>237</v>
      </c>
      <c r="K15" s="227">
        <v>332</v>
      </c>
      <c r="L15" s="68" t="s">
        <v>168</v>
      </c>
      <c r="M15" s="228">
        <v>220.5</v>
      </c>
      <c r="N15" s="68" t="s">
        <v>240</v>
      </c>
      <c r="O15" s="840">
        <v>12.8</v>
      </c>
    </row>
    <row r="16" spans="2:15" ht="24.75" customHeight="1">
      <c r="B16" s="112" t="s">
        <v>874</v>
      </c>
      <c r="C16" s="223">
        <v>0.395</v>
      </c>
      <c r="D16" s="68" t="s">
        <v>205</v>
      </c>
      <c r="E16" s="224">
        <v>4.9</v>
      </c>
      <c r="F16" s="68" t="s">
        <v>168</v>
      </c>
      <c r="G16" s="225">
        <v>4.2</v>
      </c>
      <c r="H16" s="68" t="s">
        <v>168</v>
      </c>
      <c r="I16" s="226">
        <v>317</v>
      </c>
      <c r="J16" s="68" t="s">
        <v>220</v>
      </c>
      <c r="K16" s="227">
        <v>312</v>
      </c>
      <c r="L16" s="68" t="s">
        <v>215</v>
      </c>
      <c r="M16" s="228">
        <v>204</v>
      </c>
      <c r="N16" s="68" t="s">
        <v>220</v>
      </c>
      <c r="O16" s="840">
        <v>11.4</v>
      </c>
    </row>
    <row r="17" spans="2:15" ht="24.75" customHeight="1">
      <c r="B17" s="112" t="s">
        <v>890</v>
      </c>
      <c r="C17" s="223">
        <v>0.321</v>
      </c>
      <c r="D17" s="68" t="s">
        <v>168</v>
      </c>
      <c r="E17" s="224">
        <v>4.7</v>
      </c>
      <c r="F17" s="68" t="s">
        <v>220</v>
      </c>
      <c r="G17" s="225">
        <v>3.8</v>
      </c>
      <c r="H17" s="68" t="s">
        <v>161</v>
      </c>
      <c r="I17" s="226">
        <v>264</v>
      </c>
      <c r="J17" s="68" t="s">
        <v>236</v>
      </c>
      <c r="K17" s="227">
        <v>284</v>
      </c>
      <c r="L17" s="68" t="s">
        <v>220</v>
      </c>
      <c r="M17" s="228">
        <v>190.4</v>
      </c>
      <c r="N17" s="68" t="s">
        <v>152</v>
      </c>
      <c r="O17" s="840">
        <v>11.4</v>
      </c>
    </row>
    <row r="18" spans="2:15" ht="24.75" customHeight="1">
      <c r="B18" s="112" t="s">
        <v>891</v>
      </c>
      <c r="C18" s="223">
        <v>0.302</v>
      </c>
      <c r="D18" s="68" t="s">
        <v>152</v>
      </c>
      <c r="E18" s="224">
        <v>4.5</v>
      </c>
      <c r="F18" s="68" t="s">
        <v>135</v>
      </c>
      <c r="G18" s="225">
        <v>3.4</v>
      </c>
      <c r="H18" s="68" t="s">
        <v>220</v>
      </c>
      <c r="I18" s="226">
        <v>263</v>
      </c>
      <c r="J18" s="68" t="s">
        <v>135</v>
      </c>
      <c r="K18" s="227">
        <v>281</v>
      </c>
      <c r="L18" s="68" t="s">
        <v>135</v>
      </c>
      <c r="M18" s="228">
        <v>158.2</v>
      </c>
      <c r="N18" s="68" t="s">
        <v>210</v>
      </c>
      <c r="O18" s="840">
        <v>11.028</v>
      </c>
    </row>
    <row r="19" spans="2:15" ht="24.75" customHeight="1">
      <c r="B19" s="112" t="s">
        <v>889</v>
      </c>
      <c r="C19" s="223">
        <v>0.298</v>
      </c>
      <c r="D19" s="68" t="s">
        <v>236</v>
      </c>
      <c r="E19" s="224">
        <v>4.4</v>
      </c>
      <c r="F19" s="68" t="s">
        <v>161</v>
      </c>
      <c r="G19" s="225">
        <v>3.3</v>
      </c>
      <c r="H19" s="68" t="s">
        <v>135</v>
      </c>
      <c r="I19" s="226">
        <v>222</v>
      </c>
      <c r="J19" s="68" t="s">
        <v>161</v>
      </c>
      <c r="K19" s="227">
        <v>251</v>
      </c>
      <c r="L19" s="68" t="s">
        <v>234</v>
      </c>
      <c r="M19" s="228">
        <v>141.1</v>
      </c>
      <c r="N19" s="68" t="s">
        <v>208</v>
      </c>
      <c r="O19" s="840">
        <v>8.1</v>
      </c>
    </row>
    <row r="20" spans="2:15" ht="24.75" customHeight="1">
      <c r="B20" s="112" t="s">
        <v>894</v>
      </c>
      <c r="C20" s="223">
        <v>0.247</v>
      </c>
      <c r="D20" s="68" t="s">
        <v>220</v>
      </c>
      <c r="E20" s="224">
        <v>4</v>
      </c>
      <c r="F20" s="68" t="s">
        <v>157</v>
      </c>
      <c r="G20" s="225">
        <v>2.9</v>
      </c>
      <c r="H20" s="68" t="s">
        <v>240</v>
      </c>
      <c r="I20" s="226">
        <v>189</v>
      </c>
      <c r="J20" s="68" t="s">
        <v>240</v>
      </c>
      <c r="K20" s="227">
        <v>217</v>
      </c>
      <c r="L20" s="68" t="s">
        <v>157</v>
      </c>
      <c r="M20" s="228">
        <v>131.3</v>
      </c>
      <c r="N20" s="68" t="s">
        <v>135</v>
      </c>
      <c r="O20" s="840">
        <v>7.831214285714285</v>
      </c>
    </row>
    <row r="21" spans="2:15" ht="24.75" customHeight="1">
      <c r="B21" s="231" t="s">
        <v>893</v>
      </c>
      <c r="C21" s="223">
        <v>0.2375366568914956</v>
      </c>
      <c r="D21" s="68" t="s">
        <v>143</v>
      </c>
      <c r="E21" s="224">
        <v>3.5</v>
      </c>
      <c r="F21" s="68" t="s">
        <v>234</v>
      </c>
      <c r="G21" s="225">
        <v>2.8</v>
      </c>
      <c r="H21" s="68" t="s">
        <v>239</v>
      </c>
      <c r="I21" s="226">
        <v>184</v>
      </c>
      <c r="J21" s="68" t="s">
        <v>234</v>
      </c>
      <c r="K21" s="227">
        <v>206</v>
      </c>
      <c r="L21" s="68" t="s">
        <v>240</v>
      </c>
      <c r="M21" s="228">
        <v>129.8</v>
      </c>
      <c r="N21" s="68" t="s">
        <v>224</v>
      </c>
      <c r="O21" s="840">
        <v>6.5</v>
      </c>
    </row>
    <row r="22" spans="2:15" ht="24.75" customHeight="1">
      <c r="B22" s="112" t="s">
        <v>895</v>
      </c>
      <c r="C22" s="223">
        <v>0.232</v>
      </c>
      <c r="D22" s="68" t="s">
        <v>174</v>
      </c>
      <c r="E22" s="224">
        <v>3.3</v>
      </c>
      <c r="F22" s="68" t="s">
        <v>174</v>
      </c>
      <c r="G22" s="225">
        <v>2.8</v>
      </c>
      <c r="H22" s="68" t="s">
        <v>157</v>
      </c>
      <c r="I22" s="226">
        <v>174</v>
      </c>
      <c r="J22" s="68" t="s">
        <v>239</v>
      </c>
      <c r="K22" s="227">
        <v>192</v>
      </c>
      <c r="L22" s="68" t="s">
        <v>143</v>
      </c>
      <c r="M22" s="228">
        <v>116.3</v>
      </c>
      <c r="N22" s="68" t="s">
        <v>218</v>
      </c>
      <c r="O22" s="840">
        <v>4.8</v>
      </c>
    </row>
    <row r="23" spans="2:15" ht="24.75" customHeight="1">
      <c r="B23" s="112" t="s">
        <v>888</v>
      </c>
      <c r="C23" s="223">
        <v>0.2</v>
      </c>
      <c r="D23" s="68" t="s">
        <v>237</v>
      </c>
      <c r="E23" s="224">
        <v>3.2</v>
      </c>
      <c r="F23" s="68" t="s">
        <v>240</v>
      </c>
      <c r="G23" s="225">
        <v>2.6</v>
      </c>
      <c r="H23" s="68" t="s">
        <v>238</v>
      </c>
      <c r="I23" s="226">
        <v>170</v>
      </c>
      <c r="J23" s="68" t="s">
        <v>238</v>
      </c>
      <c r="K23" s="227">
        <v>179</v>
      </c>
      <c r="L23" s="68" t="s">
        <v>239</v>
      </c>
      <c r="M23" s="228">
        <v>114.1</v>
      </c>
      <c r="N23" s="68" t="s">
        <v>235</v>
      </c>
      <c r="O23" s="840">
        <v>4.5</v>
      </c>
    </row>
    <row r="24" spans="2:15" ht="24.75" customHeight="1">
      <c r="B24" s="112" t="s">
        <v>896</v>
      </c>
      <c r="C24" s="223">
        <v>0.2</v>
      </c>
      <c r="D24" s="68" t="s">
        <v>147</v>
      </c>
      <c r="E24" s="224">
        <v>3.1</v>
      </c>
      <c r="F24" s="68" t="s">
        <v>143</v>
      </c>
      <c r="G24" s="225">
        <v>2.4</v>
      </c>
      <c r="H24" s="68" t="s">
        <v>147</v>
      </c>
      <c r="I24" s="226">
        <v>143</v>
      </c>
      <c r="J24" s="68" t="s">
        <v>157</v>
      </c>
      <c r="K24" s="227">
        <v>162</v>
      </c>
      <c r="L24" s="68" t="s">
        <v>238</v>
      </c>
      <c r="M24" s="228">
        <v>112.8</v>
      </c>
      <c r="N24" s="68" t="s">
        <v>237</v>
      </c>
      <c r="O24" s="840">
        <v>4.2</v>
      </c>
    </row>
    <row r="25" spans="2:15" ht="24.75" customHeight="1">
      <c r="B25" s="112" t="s">
        <v>865</v>
      </c>
      <c r="C25" s="223">
        <v>0.197</v>
      </c>
      <c r="D25" s="68" t="s">
        <v>234</v>
      </c>
      <c r="E25" s="224">
        <v>2.3</v>
      </c>
      <c r="F25" s="68" t="s">
        <v>238</v>
      </c>
      <c r="G25" s="225">
        <v>2.2</v>
      </c>
      <c r="H25" s="68" t="s">
        <v>234</v>
      </c>
      <c r="I25" s="226">
        <v>136</v>
      </c>
      <c r="J25" s="68" t="s">
        <v>147</v>
      </c>
      <c r="K25" s="227">
        <v>143</v>
      </c>
      <c r="L25" s="68" t="s">
        <v>161</v>
      </c>
      <c r="M25" s="228">
        <v>98</v>
      </c>
      <c r="N25" s="77" t="s">
        <v>181</v>
      </c>
      <c r="O25" s="229" t="s">
        <v>899</v>
      </c>
    </row>
    <row r="26" spans="2:15" s="10" customFormat="1" ht="24.75" customHeight="1">
      <c r="B26" s="112" t="s">
        <v>892</v>
      </c>
      <c r="C26" s="223">
        <v>0.096</v>
      </c>
      <c r="D26" s="68" t="s">
        <v>238</v>
      </c>
      <c r="E26" s="224">
        <v>2.1762936335256833</v>
      </c>
      <c r="F26" s="68" t="s">
        <v>147</v>
      </c>
      <c r="G26" s="225">
        <v>2.2</v>
      </c>
      <c r="H26" s="68" t="s">
        <v>143</v>
      </c>
      <c r="I26" s="226">
        <v>133</v>
      </c>
      <c r="J26" s="68" t="s">
        <v>174</v>
      </c>
      <c r="K26" s="227">
        <v>140</v>
      </c>
      <c r="L26" s="68" t="s">
        <v>174</v>
      </c>
      <c r="M26" s="228">
        <v>88</v>
      </c>
      <c r="N26" s="68" t="s">
        <v>228</v>
      </c>
      <c r="O26" s="840" t="s">
        <v>899</v>
      </c>
    </row>
    <row r="27" spans="2:15" s="10" customFormat="1" ht="24.75" customHeight="1">
      <c r="B27" s="112" t="s">
        <v>866</v>
      </c>
      <c r="C27" s="223">
        <v>0.004</v>
      </c>
      <c r="D27" s="68" t="s">
        <v>161</v>
      </c>
      <c r="E27" s="224">
        <v>1.3</v>
      </c>
      <c r="F27" s="68" t="s">
        <v>239</v>
      </c>
      <c r="G27" s="225">
        <v>2.1</v>
      </c>
      <c r="H27" s="68" t="s">
        <v>174</v>
      </c>
      <c r="I27" s="226">
        <v>81</v>
      </c>
      <c r="J27" s="68" t="s">
        <v>143</v>
      </c>
      <c r="K27" s="227">
        <v>121</v>
      </c>
      <c r="L27" s="68" t="s">
        <v>147</v>
      </c>
      <c r="M27" s="228">
        <v>80.6</v>
      </c>
      <c r="N27" s="68" t="s">
        <v>234</v>
      </c>
      <c r="O27" s="229" t="s">
        <v>899</v>
      </c>
    </row>
    <row r="28" spans="2:15" ht="24.75" customHeight="1" thickBot="1">
      <c r="B28" s="842" t="s">
        <v>898</v>
      </c>
      <c r="C28" s="1092" t="s">
        <v>1164</v>
      </c>
      <c r="D28" s="841" t="s">
        <v>181</v>
      </c>
      <c r="E28" s="233">
        <v>0.6795071662056826</v>
      </c>
      <c r="F28" s="841" t="s">
        <v>181</v>
      </c>
      <c r="G28" s="234">
        <v>0.5270304249434247</v>
      </c>
      <c r="H28" s="841" t="s">
        <v>181</v>
      </c>
      <c r="I28" s="235">
        <v>26</v>
      </c>
      <c r="J28" s="841" t="s">
        <v>181</v>
      </c>
      <c r="K28" s="236">
        <v>32</v>
      </c>
      <c r="L28" s="841" t="s">
        <v>181</v>
      </c>
      <c r="M28" s="237">
        <v>20.2</v>
      </c>
      <c r="N28" s="232" t="s">
        <v>215</v>
      </c>
      <c r="O28" s="846" t="s">
        <v>899</v>
      </c>
    </row>
    <row r="29" spans="2:15" ht="6" customHeight="1">
      <c r="B29" s="238"/>
      <c r="C29" s="239"/>
      <c r="D29" s="238"/>
      <c r="E29" s="240"/>
      <c r="F29" s="238"/>
      <c r="G29" s="241"/>
      <c r="H29" s="238"/>
      <c r="I29" s="242"/>
      <c r="J29" s="238"/>
      <c r="K29" s="243"/>
      <c r="L29" s="238"/>
      <c r="M29" s="241"/>
      <c r="N29" s="238"/>
      <c r="O29" s="241"/>
    </row>
    <row r="30" ht="13.5">
      <c r="C30" s="199" t="s">
        <v>241</v>
      </c>
    </row>
    <row r="31" ht="13.5">
      <c r="C31" s="199" t="s">
        <v>242</v>
      </c>
    </row>
    <row r="32" ht="13.5">
      <c r="C32" s="199" t="s">
        <v>1245</v>
      </c>
    </row>
    <row r="33" ht="13.5">
      <c r="C33" s="199" t="s">
        <v>1246</v>
      </c>
    </row>
    <row r="34" ht="8.25" customHeight="1"/>
    <row r="78" ht="13.5">
      <c r="E78" s="244"/>
    </row>
  </sheetData>
  <sheetProtection/>
  <mergeCells count="4">
    <mergeCell ref="N1:N2"/>
    <mergeCell ref="B1:B2"/>
    <mergeCell ref="D1:K1"/>
    <mergeCell ref="L1:L2"/>
  </mergeCells>
  <printOptions/>
  <pageMargins left="0.75" right="0.37" top="0.99" bottom="0.39" header="0.27" footer="0.17"/>
  <pageSetup horizontalDpi="600" verticalDpi="600" orientation="portrait" paperSize="9" scale="85" r:id="rId1"/>
  <headerFooter alignWithMargins="0">
    <oddHeader>&amp;C&amp;14指標１</oddHeader>
    <oddFooter>&amp;C１１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7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4.00390625" style="1" customWidth="1"/>
    <col min="2" max="2" width="7.50390625" style="1" customWidth="1"/>
    <col min="3" max="3" width="5.875" style="62" customWidth="1"/>
    <col min="4" max="4" width="22.25390625" style="1" bestFit="1" customWidth="1"/>
    <col min="5" max="5" width="8.625" style="63" customWidth="1"/>
    <col min="6" max="6" width="32.50390625" style="1" bestFit="1" customWidth="1"/>
    <col min="7" max="7" width="14.625" style="1" customWidth="1"/>
    <col min="8" max="8" width="14.625" style="64" customWidth="1"/>
    <col min="9" max="16384" width="9.00390625" style="1" customWidth="1"/>
  </cols>
  <sheetData>
    <row r="1" spans="1:8" ht="15.75" customHeight="1">
      <c r="A1" s="1168" t="s">
        <v>2</v>
      </c>
      <c r="B1" s="1169" t="s">
        <v>3</v>
      </c>
      <c r="C1" s="1183" t="s">
        <v>4</v>
      </c>
      <c r="D1" s="1181" t="s">
        <v>5</v>
      </c>
      <c r="E1" s="1185" t="s">
        <v>6</v>
      </c>
      <c r="F1" s="1177" t="s">
        <v>7</v>
      </c>
      <c r="G1" s="1177" t="s">
        <v>8</v>
      </c>
      <c r="H1" s="1179" t="s">
        <v>9</v>
      </c>
    </row>
    <row r="2" spans="1:8" ht="15.75" customHeight="1">
      <c r="A2" s="1168"/>
      <c r="B2" s="1170"/>
      <c r="C2" s="1184"/>
      <c r="D2" s="1182"/>
      <c r="E2" s="1186"/>
      <c r="F2" s="1178"/>
      <c r="G2" s="1178"/>
      <c r="H2" s="1180"/>
    </row>
    <row r="3" spans="1:8" s="10" customFormat="1" ht="18.75" customHeight="1">
      <c r="A3" s="599">
        <v>1</v>
      </c>
      <c r="B3" s="4" t="s">
        <v>10</v>
      </c>
      <c r="C3" s="5" t="s">
        <v>11</v>
      </c>
      <c r="D3" s="70" t="s">
        <v>303</v>
      </c>
      <c r="E3" s="6" t="s">
        <v>304</v>
      </c>
      <c r="F3" s="7" t="s">
        <v>305</v>
      </c>
      <c r="G3" s="8" t="s">
        <v>306</v>
      </c>
      <c r="H3" s="9" t="s">
        <v>307</v>
      </c>
    </row>
    <row r="4" spans="1:8" s="10" customFormat="1" ht="15" customHeight="1">
      <c r="A4" s="599">
        <v>2</v>
      </c>
      <c r="B4" s="1173" t="s">
        <v>12</v>
      </c>
      <c r="C4" s="38" t="s">
        <v>13</v>
      </c>
      <c r="D4" s="301" t="s">
        <v>268</v>
      </c>
      <c r="E4" s="40" t="s">
        <v>269</v>
      </c>
      <c r="F4" s="41" t="s">
        <v>270</v>
      </c>
      <c r="G4" s="42" t="s">
        <v>271</v>
      </c>
      <c r="H4" s="43" t="s">
        <v>523</v>
      </c>
    </row>
    <row r="5" spans="1:8" s="10" customFormat="1" ht="15" customHeight="1">
      <c r="A5" s="599">
        <v>3</v>
      </c>
      <c r="B5" s="1174"/>
      <c r="C5" s="11" t="s">
        <v>17</v>
      </c>
      <c r="D5" s="302" t="s">
        <v>284</v>
      </c>
      <c r="E5" s="12" t="s">
        <v>285</v>
      </c>
      <c r="F5" s="13" t="s">
        <v>286</v>
      </c>
      <c r="G5" s="14" t="s">
        <v>287</v>
      </c>
      <c r="H5" s="15" t="s">
        <v>288</v>
      </c>
    </row>
    <row r="6" spans="1:8" s="10" customFormat="1" ht="15" customHeight="1">
      <c r="A6" s="599">
        <v>4</v>
      </c>
      <c r="B6" s="1174"/>
      <c r="C6" s="11" t="s">
        <v>16</v>
      </c>
      <c r="D6" s="302" t="s">
        <v>280</v>
      </c>
      <c r="E6" s="12" t="s">
        <v>281</v>
      </c>
      <c r="F6" s="13" t="s">
        <v>282</v>
      </c>
      <c r="G6" s="14" t="s">
        <v>283</v>
      </c>
      <c r="H6" s="15" t="s">
        <v>283</v>
      </c>
    </row>
    <row r="7" spans="1:8" s="10" customFormat="1" ht="15" customHeight="1">
      <c r="A7" s="599">
        <v>5</v>
      </c>
      <c r="B7" s="1174"/>
      <c r="C7" s="11" t="s">
        <v>18</v>
      </c>
      <c r="D7" s="302" t="s">
        <v>289</v>
      </c>
      <c r="E7" s="12" t="s">
        <v>290</v>
      </c>
      <c r="F7" s="13" t="s">
        <v>291</v>
      </c>
      <c r="G7" s="14" t="s">
        <v>292</v>
      </c>
      <c r="H7" s="15" t="s">
        <v>292</v>
      </c>
    </row>
    <row r="8" spans="1:8" s="10" customFormat="1" ht="15" customHeight="1">
      <c r="A8" s="599">
        <v>6</v>
      </c>
      <c r="B8" s="1174"/>
      <c r="C8" s="11" t="s">
        <v>15</v>
      </c>
      <c r="D8" s="302" t="s">
        <v>276</v>
      </c>
      <c r="E8" s="12" t="s">
        <v>277</v>
      </c>
      <c r="F8" s="13" t="s">
        <v>278</v>
      </c>
      <c r="G8" s="14" t="s">
        <v>279</v>
      </c>
      <c r="H8" s="15" t="s">
        <v>172</v>
      </c>
    </row>
    <row r="9" spans="1:8" s="10" customFormat="1" ht="15" customHeight="1">
      <c r="A9" s="599">
        <v>7</v>
      </c>
      <c r="B9" s="1174"/>
      <c r="C9" s="11" t="s">
        <v>14</v>
      </c>
      <c r="D9" s="302" t="s">
        <v>272</v>
      </c>
      <c r="E9" s="12" t="s">
        <v>273</v>
      </c>
      <c r="F9" s="13" t="s">
        <v>274</v>
      </c>
      <c r="G9" s="14" t="s">
        <v>275</v>
      </c>
      <c r="H9" s="15" t="s">
        <v>275</v>
      </c>
    </row>
    <row r="10" spans="1:8" s="10" customFormat="1" ht="15" customHeight="1">
      <c r="A10" s="599">
        <v>8</v>
      </c>
      <c r="B10" s="1174"/>
      <c r="C10" s="286" t="s">
        <v>20</v>
      </c>
      <c r="D10" s="287" t="s">
        <v>298</v>
      </c>
      <c r="E10" s="289" t="s">
        <v>299</v>
      </c>
      <c r="F10" s="288" t="s">
        <v>300</v>
      </c>
      <c r="G10" s="290" t="s">
        <v>301</v>
      </c>
      <c r="H10" s="291" t="s">
        <v>302</v>
      </c>
    </row>
    <row r="11" spans="1:8" s="10" customFormat="1" ht="15" customHeight="1">
      <c r="A11" s="599">
        <v>9</v>
      </c>
      <c r="B11" s="1174"/>
      <c r="C11" s="11" t="s">
        <v>19</v>
      </c>
      <c r="D11" s="302" t="s">
        <v>293</v>
      </c>
      <c r="E11" s="12" t="s">
        <v>294</v>
      </c>
      <c r="F11" s="13" t="s">
        <v>295</v>
      </c>
      <c r="G11" s="14" t="s">
        <v>296</v>
      </c>
      <c r="H11" s="15" t="s">
        <v>297</v>
      </c>
    </row>
    <row r="12" spans="1:8" s="10" customFormat="1" ht="15" customHeight="1">
      <c r="A12" s="599">
        <v>10</v>
      </c>
      <c r="B12" s="1174"/>
      <c r="C12" s="286" t="s">
        <v>72</v>
      </c>
      <c r="D12" s="302" t="s">
        <v>908</v>
      </c>
      <c r="E12" s="12" t="s">
        <v>459</v>
      </c>
      <c r="F12" s="13" t="s">
        <v>524</v>
      </c>
      <c r="G12" s="14" t="s">
        <v>460</v>
      </c>
      <c r="H12" s="15" t="s">
        <v>525</v>
      </c>
    </row>
    <row r="13" spans="1:8" s="10" customFormat="1" ht="15" customHeight="1">
      <c r="A13" s="599">
        <v>11</v>
      </c>
      <c r="B13" s="1175"/>
      <c r="C13" s="16" t="s">
        <v>1</v>
      </c>
      <c r="D13" s="303" t="s">
        <v>909</v>
      </c>
      <c r="E13" s="17" t="s">
        <v>461</v>
      </c>
      <c r="F13" s="18" t="s">
        <v>526</v>
      </c>
      <c r="G13" s="19" t="s">
        <v>527</v>
      </c>
      <c r="H13" s="20" t="s">
        <v>527</v>
      </c>
    </row>
    <row r="14" spans="1:8" s="10" customFormat="1" ht="15" customHeight="1">
      <c r="A14" s="599">
        <v>12</v>
      </c>
      <c r="B14" s="1164" t="s">
        <v>21</v>
      </c>
      <c r="C14" s="1096" t="s">
        <v>22</v>
      </c>
      <c r="D14" s="304" t="s">
        <v>308</v>
      </c>
      <c r="E14" s="21" t="s">
        <v>309</v>
      </c>
      <c r="F14" s="22" t="s">
        <v>310</v>
      </c>
      <c r="G14" s="23" t="s">
        <v>311</v>
      </c>
      <c r="H14" s="24" t="s">
        <v>312</v>
      </c>
    </row>
    <row r="15" spans="1:8" s="10" customFormat="1" ht="15" customHeight="1">
      <c r="A15" s="599">
        <v>13</v>
      </c>
      <c r="B15" s="1164"/>
      <c r="C15" s="1097" t="s">
        <v>23</v>
      </c>
      <c r="D15" s="305" t="s">
        <v>313</v>
      </c>
      <c r="E15" s="29" t="s">
        <v>314</v>
      </c>
      <c r="F15" s="30" t="s">
        <v>315</v>
      </c>
      <c r="G15" s="2" t="s">
        <v>316</v>
      </c>
      <c r="H15" s="3" t="s">
        <v>317</v>
      </c>
    </row>
    <row r="16" spans="1:8" s="10" customFormat="1" ht="15" customHeight="1">
      <c r="A16" s="599">
        <v>14</v>
      </c>
      <c r="B16" s="1164"/>
      <c r="C16" s="1097" t="s">
        <v>24</v>
      </c>
      <c r="D16" s="305" t="s">
        <v>318</v>
      </c>
      <c r="E16" s="300" t="s">
        <v>319</v>
      </c>
      <c r="F16" s="31" t="s">
        <v>320</v>
      </c>
      <c r="G16" s="32" t="s">
        <v>321</v>
      </c>
      <c r="H16" s="33" t="s">
        <v>322</v>
      </c>
    </row>
    <row r="17" spans="1:8" s="10" customFormat="1" ht="15" customHeight="1">
      <c r="A17" s="599">
        <v>15</v>
      </c>
      <c r="B17" s="1164"/>
      <c r="C17" s="1098" t="s">
        <v>25</v>
      </c>
      <c r="D17" s="306" t="s">
        <v>323</v>
      </c>
      <c r="E17" s="296" t="s">
        <v>324</v>
      </c>
      <c r="F17" s="293" t="s">
        <v>325</v>
      </c>
      <c r="G17" s="299" t="s">
        <v>326</v>
      </c>
      <c r="H17" s="295" t="s">
        <v>327</v>
      </c>
    </row>
    <row r="18" spans="1:8" s="10" customFormat="1" ht="15" customHeight="1">
      <c r="A18" s="599">
        <v>16</v>
      </c>
      <c r="B18" s="1171"/>
      <c r="C18" s="1097" t="s">
        <v>26</v>
      </c>
      <c r="D18" s="305" t="s">
        <v>27</v>
      </c>
      <c r="E18" s="25" t="s">
        <v>328</v>
      </c>
      <c r="F18" s="26" t="s">
        <v>528</v>
      </c>
      <c r="G18" s="23" t="s">
        <v>329</v>
      </c>
      <c r="H18" s="28" t="s">
        <v>330</v>
      </c>
    </row>
    <row r="19" spans="1:8" s="10" customFormat="1" ht="15" customHeight="1">
      <c r="A19" s="599">
        <v>17</v>
      </c>
      <c r="B19" s="1172"/>
      <c r="C19" s="1099" t="s">
        <v>28</v>
      </c>
      <c r="D19" s="307" t="s">
        <v>29</v>
      </c>
      <c r="E19" s="53" t="s">
        <v>331</v>
      </c>
      <c r="F19" s="54" t="s">
        <v>529</v>
      </c>
      <c r="G19" s="55" t="s">
        <v>332</v>
      </c>
      <c r="H19" s="56" t="s">
        <v>333</v>
      </c>
    </row>
    <row r="20" spans="1:8" s="10" customFormat="1" ht="15" customHeight="1">
      <c r="A20" s="599">
        <v>18</v>
      </c>
      <c r="B20" s="1161" t="s">
        <v>30</v>
      </c>
      <c r="C20" s="38" t="s">
        <v>31</v>
      </c>
      <c r="D20" s="301" t="s">
        <v>334</v>
      </c>
      <c r="E20" s="40" t="s">
        <v>335</v>
      </c>
      <c r="F20" s="41" t="s">
        <v>336</v>
      </c>
      <c r="G20" s="42" t="s">
        <v>337</v>
      </c>
      <c r="H20" s="43" t="s">
        <v>338</v>
      </c>
    </row>
    <row r="21" spans="1:8" s="10" customFormat="1" ht="15" customHeight="1">
      <c r="A21" s="599">
        <v>19</v>
      </c>
      <c r="B21" s="1162"/>
      <c r="C21" s="11" t="s">
        <v>32</v>
      </c>
      <c r="D21" s="302" t="s">
        <v>339</v>
      </c>
      <c r="E21" s="289" t="s">
        <v>340</v>
      </c>
      <c r="F21" s="288" t="s">
        <v>341</v>
      </c>
      <c r="G21" s="14" t="s">
        <v>342</v>
      </c>
      <c r="H21" s="291" t="s">
        <v>343</v>
      </c>
    </row>
    <row r="22" spans="1:8" s="10" customFormat="1" ht="15" customHeight="1">
      <c r="A22" s="599">
        <v>20</v>
      </c>
      <c r="B22" s="1162"/>
      <c r="C22" s="11" t="s">
        <v>33</v>
      </c>
      <c r="D22" s="302" t="s">
        <v>344</v>
      </c>
      <c r="E22" s="12" t="s">
        <v>345</v>
      </c>
      <c r="F22" s="13" t="s">
        <v>346</v>
      </c>
      <c r="G22" s="294" t="s">
        <v>347</v>
      </c>
      <c r="H22" s="291" t="s">
        <v>348</v>
      </c>
    </row>
    <row r="23" spans="1:8" s="10" customFormat="1" ht="15" customHeight="1">
      <c r="A23" s="599">
        <v>21</v>
      </c>
      <c r="B23" s="1163"/>
      <c r="C23" s="16" t="s">
        <v>34</v>
      </c>
      <c r="D23" s="308" t="s">
        <v>349</v>
      </c>
      <c r="E23" s="44" t="s">
        <v>350</v>
      </c>
      <c r="F23" s="45" t="s">
        <v>351</v>
      </c>
      <c r="G23" s="19" t="s">
        <v>352</v>
      </c>
      <c r="H23" s="20" t="s">
        <v>353</v>
      </c>
    </row>
    <row r="24" spans="1:8" s="10" customFormat="1" ht="15" customHeight="1">
      <c r="A24" s="599">
        <v>22</v>
      </c>
      <c r="B24" s="4" t="s">
        <v>35</v>
      </c>
      <c r="C24" s="1100" t="s">
        <v>36</v>
      </c>
      <c r="D24" s="309" t="s">
        <v>354</v>
      </c>
      <c r="E24" s="6" t="s">
        <v>355</v>
      </c>
      <c r="F24" s="7" t="s">
        <v>356</v>
      </c>
      <c r="G24" s="8" t="s">
        <v>357</v>
      </c>
      <c r="H24" s="9" t="s">
        <v>530</v>
      </c>
    </row>
    <row r="25" spans="1:8" s="10" customFormat="1" ht="15" customHeight="1">
      <c r="A25" s="599">
        <v>23</v>
      </c>
      <c r="B25" s="48" t="s">
        <v>37</v>
      </c>
      <c r="C25" s="1101" t="s">
        <v>38</v>
      </c>
      <c r="D25" s="310" t="s">
        <v>358</v>
      </c>
      <c r="E25" s="49" t="s">
        <v>359</v>
      </c>
      <c r="F25" s="50" t="s">
        <v>360</v>
      </c>
      <c r="G25" s="51" t="s">
        <v>361</v>
      </c>
      <c r="H25" s="52" t="s">
        <v>362</v>
      </c>
    </row>
    <row r="26" spans="1:8" s="10" customFormat="1" ht="15" customHeight="1">
      <c r="A26" s="599">
        <v>24</v>
      </c>
      <c r="B26" s="1164" t="s">
        <v>39</v>
      </c>
      <c r="C26" s="1096" t="s">
        <v>40</v>
      </c>
      <c r="D26" s="304" t="s">
        <v>363</v>
      </c>
      <c r="E26" s="296" t="s">
        <v>364</v>
      </c>
      <c r="F26" s="22" t="s">
        <v>365</v>
      </c>
      <c r="G26" s="297" t="s">
        <v>366</v>
      </c>
      <c r="H26" s="24" t="s">
        <v>367</v>
      </c>
    </row>
    <row r="27" spans="1:8" s="10" customFormat="1" ht="15" customHeight="1">
      <c r="A27" s="599">
        <v>25</v>
      </c>
      <c r="B27" s="1164"/>
      <c r="C27" s="1098" t="s">
        <v>41</v>
      </c>
      <c r="D27" s="306" t="s">
        <v>368</v>
      </c>
      <c r="E27" s="25" t="s">
        <v>369</v>
      </c>
      <c r="F27" s="293" t="s">
        <v>370</v>
      </c>
      <c r="G27" s="27" t="s">
        <v>371</v>
      </c>
      <c r="H27" s="295" t="s">
        <v>372</v>
      </c>
    </row>
    <row r="28" spans="1:8" s="10" customFormat="1" ht="15" customHeight="1">
      <c r="A28" s="599">
        <v>26</v>
      </c>
      <c r="B28" s="1172"/>
      <c r="C28" s="1099" t="s">
        <v>42</v>
      </c>
      <c r="D28" s="307" t="s">
        <v>43</v>
      </c>
      <c r="E28" s="34" t="s">
        <v>531</v>
      </c>
      <c r="F28" s="54" t="s">
        <v>532</v>
      </c>
      <c r="G28" s="36" t="s">
        <v>533</v>
      </c>
      <c r="H28" s="56" t="s">
        <v>533</v>
      </c>
    </row>
    <row r="29" spans="1:8" s="10" customFormat="1" ht="15" customHeight="1">
      <c r="A29" s="599">
        <v>27</v>
      </c>
      <c r="B29" s="48" t="s">
        <v>44</v>
      </c>
      <c r="C29" s="1101" t="s">
        <v>45</v>
      </c>
      <c r="D29" s="310" t="s">
        <v>373</v>
      </c>
      <c r="E29" s="49" t="s">
        <v>374</v>
      </c>
      <c r="F29" s="50" t="s">
        <v>375</v>
      </c>
      <c r="G29" s="51" t="s">
        <v>376</v>
      </c>
      <c r="H29" s="52" t="s">
        <v>377</v>
      </c>
    </row>
    <row r="30" spans="1:8" s="10" customFormat="1" ht="15" customHeight="1">
      <c r="A30" s="599">
        <v>28</v>
      </c>
      <c r="B30" s="1158" t="s">
        <v>46</v>
      </c>
      <c r="C30" s="1096" t="s">
        <v>47</v>
      </c>
      <c r="D30" s="304" t="s">
        <v>378</v>
      </c>
      <c r="E30" s="21" t="s">
        <v>379</v>
      </c>
      <c r="F30" s="22" t="s">
        <v>380</v>
      </c>
      <c r="G30" s="23" t="s">
        <v>381</v>
      </c>
      <c r="H30" s="24" t="s">
        <v>534</v>
      </c>
    </row>
    <row r="31" spans="1:8" s="10" customFormat="1" ht="15" customHeight="1">
      <c r="A31" s="599">
        <v>29</v>
      </c>
      <c r="B31" s="1159"/>
      <c r="C31" s="1099" t="s">
        <v>48</v>
      </c>
      <c r="D31" s="307" t="s">
        <v>1249</v>
      </c>
      <c r="E31" s="53" t="s">
        <v>382</v>
      </c>
      <c r="F31" s="54" t="s">
        <v>383</v>
      </c>
      <c r="G31" s="55" t="s">
        <v>384</v>
      </c>
      <c r="H31" s="56" t="s">
        <v>385</v>
      </c>
    </row>
    <row r="32" spans="1:8" s="10" customFormat="1" ht="15" customHeight="1">
      <c r="A32" s="599">
        <v>30</v>
      </c>
      <c r="B32" s="1161" t="s">
        <v>49</v>
      </c>
      <c r="C32" s="38" t="s">
        <v>50</v>
      </c>
      <c r="D32" s="301" t="s">
        <v>386</v>
      </c>
      <c r="E32" s="40" t="s">
        <v>387</v>
      </c>
      <c r="F32" s="41" t="s">
        <v>388</v>
      </c>
      <c r="G32" s="42" t="s">
        <v>389</v>
      </c>
      <c r="H32" s="43" t="s">
        <v>389</v>
      </c>
    </row>
    <row r="33" spans="1:8" s="10" customFormat="1" ht="15" customHeight="1">
      <c r="A33" s="599">
        <v>31</v>
      </c>
      <c r="B33" s="1163"/>
      <c r="C33" s="16" t="s">
        <v>51</v>
      </c>
      <c r="D33" s="308" t="s">
        <v>390</v>
      </c>
      <c r="E33" s="17" t="s">
        <v>391</v>
      </c>
      <c r="F33" s="18" t="s">
        <v>392</v>
      </c>
      <c r="G33" s="19" t="s">
        <v>393</v>
      </c>
      <c r="H33" s="20" t="s">
        <v>394</v>
      </c>
    </row>
    <row r="34" spans="1:8" s="10" customFormat="1" ht="15" customHeight="1">
      <c r="A34" s="599">
        <v>32</v>
      </c>
      <c r="B34" s="1158" t="s">
        <v>52</v>
      </c>
      <c r="C34" s="1096" t="s">
        <v>53</v>
      </c>
      <c r="D34" s="304" t="s">
        <v>395</v>
      </c>
      <c r="E34" s="296" t="s">
        <v>396</v>
      </c>
      <c r="F34" s="293" t="s">
        <v>397</v>
      </c>
      <c r="G34" s="297" t="s">
        <v>398</v>
      </c>
      <c r="H34" s="295" t="s">
        <v>399</v>
      </c>
    </row>
    <row r="35" spans="1:8" s="10" customFormat="1" ht="15" customHeight="1">
      <c r="A35" s="599">
        <v>33</v>
      </c>
      <c r="B35" s="1160"/>
      <c r="C35" s="1097" t="s">
        <v>54</v>
      </c>
      <c r="D35" s="305" t="s">
        <v>400</v>
      </c>
      <c r="E35" s="29" t="s">
        <v>401</v>
      </c>
      <c r="F35" s="26" t="s">
        <v>402</v>
      </c>
      <c r="G35" s="2" t="s">
        <v>403</v>
      </c>
      <c r="H35" s="3" t="s">
        <v>404</v>
      </c>
    </row>
    <row r="36" spans="1:8" s="10" customFormat="1" ht="15" customHeight="1">
      <c r="A36" s="599">
        <v>34</v>
      </c>
      <c r="B36" s="1159"/>
      <c r="C36" s="1099" t="s">
        <v>55</v>
      </c>
      <c r="D36" s="307" t="s">
        <v>405</v>
      </c>
      <c r="E36" s="53" t="s">
        <v>406</v>
      </c>
      <c r="F36" s="54" t="s">
        <v>407</v>
      </c>
      <c r="G36" s="55" t="s">
        <v>535</v>
      </c>
      <c r="H36" s="56" t="s">
        <v>408</v>
      </c>
    </row>
    <row r="37" spans="1:8" s="10" customFormat="1" ht="15" customHeight="1">
      <c r="A37" s="599">
        <v>35</v>
      </c>
      <c r="B37" s="48" t="s">
        <v>553</v>
      </c>
      <c r="C37" s="1101" t="s">
        <v>56</v>
      </c>
      <c r="D37" s="310" t="s">
        <v>409</v>
      </c>
      <c r="E37" s="49" t="s">
        <v>410</v>
      </c>
      <c r="F37" s="50" t="s">
        <v>411</v>
      </c>
      <c r="G37" s="51" t="s">
        <v>412</v>
      </c>
      <c r="H37" s="52" t="s">
        <v>412</v>
      </c>
    </row>
    <row r="38" spans="1:8" s="10" customFormat="1" ht="15" customHeight="1">
      <c r="A38" s="599">
        <v>36</v>
      </c>
      <c r="B38" s="1158" t="s">
        <v>57</v>
      </c>
      <c r="C38" s="1096" t="s">
        <v>601</v>
      </c>
      <c r="D38" s="304" t="s">
        <v>413</v>
      </c>
      <c r="E38" s="21" t="s">
        <v>1152</v>
      </c>
      <c r="F38" s="22" t="s">
        <v>1153</v>
      </c>
      <c r="G38" s="23" t="s">
        <v>536</v>
      </c>
      <c r="H38" s="24" t="s">
        <v>537</v>
      </c>
    </row>
    <row r="39" spans="1:8" s="10" customFormat="1" ht="15" customHeight="1">
      <c r="A39" s="599">
        <v>37</v>
      </c>
      <c r="B39" s="1160"/>
      <c r="C39" s="1097" t="s">
        <v>58</v>
      </c>
      <c r="D39" s="305" t="s">
        <v>414</v>
      </c>
      <c r="E39" s="29" t="s">
        <v>415</v>
      </c>
      <c r="F39" s="30" t="s">
        <v>416</v>
      </c>
      <c r="G39" s="27" t="s">
        <v>538</v>
      </c>
      <c r="H39" s="3" t="s">
        <v>539</v>
      </c>
    </row>
    <row r="40" spans="1:8" s="10" customFormat="1" ht="15" customHeight="1">
      <c r="A40" s="599">
        <v>38</v>
      </c>
      <c r="B40" s="1160"/>
      <c r="C40" s="1097" t="s">
        <v>59</v>
      </c>
      <c r="D40" s="305" t="s">
        <v>417</v>
      </c>
      <c r="E40" s="25" t="s">
        <v>418</v>
      </c>
      <c r="F40" s="26" t="s">
        <v>419</v>
      </c>
      <c r="G40" s="23" t="s">
        <v>1165</v>
      </c>
      <c r="H40" s="28" t="s">
        <v>1166</v>
      </c>
    </row>
    <row r="41" spans="1:8" s="10" customFormat="1" ht="15" customHeight="1">
      <c r="A41" s="599">
        <v>39</v>
      </c>
      <c r="B41" s="1159"/>
      <c r="C41" s="1099" t="s">
        <v>60</v>
      </c>
      <c r="D41" s="307" t="s">
        <v>420</v>
      </c>
      <c r="E41" s="53" t="s">
        <v>421</v>
      </c>
      <c r="F41" s="54" t="s">
        <v>422</v>
      </c>
      <c r="G41" s="55" t="s">
        <v>540</v>
      </c>
      <c r="H41" s="56" t="s">
        <v>541</v>
      </c>
    </row>
    <row r="42" spans="1:8" s="10" customFormat="1" ht="15" customHeight="1">
      <c r="A42" s="599">
        <v>40</v>
      </c>
      <c r="B42" s="1161" t="s">
        <v>61</v>
      </c>
      <c r="C42" s="38" t="s">
        <v>0</v>
      </c>
      <c r="D42" s="301" t="s">
        <v>423</v>
      </c>
      <c r="E42" s="40" t="s">
        <v>424</v>
      </c>
      <c r="F42" s="41" t="s">
        <v>425</v>
      </c>
      <c r="G42" s="42" t="s">
        <v>426</v>
      </c>
      <c r="H42" s="43" t="s">
        <v>427</v>
      </c>
    </row>
    <row r="43" spans="1:8" s="10" customFormat="1" ht="15" customHeight="1">
      <c r="A43" s="599">
        <v>41</v>
      </c>
      <c r="B43" s="1162"/>
      <c r="C43" s="11" t="s">
        <v>62</v>
      </c>
      <c r="D43" s="302" t="s">
        <v>428</v>
      </c>
      <c r="E43" s="40" t="s">
        <v>429</v>
      </c>
      <c r="F43" s="41" t="s">
        <v>430</v>
      </c>
      <c r="G43" s="42" t="s">
        <v>431</v>
      </c>
      <c r="H43" s="15" t="s">
        <v>431</v>
      </c>
    </row>
    <row r="44" spans="1:8" s="10" customFormat="1" ht="15" customHeight="1">
      <c r="A44" s="599">
        <v>42</v>
      </c>
      <c r="B44" s="1163"/>
      <c r="C44" s="16" t="s">
        <v>63</v>
      </c>
      <c r="D44" s="308" t="s">
        <v>432</v>
      </c>
      <c r="E44" s="17" t="s">
        <v>433</v>
      </c>
      <c r="F44" s="18" t="s">
        <v>434</v>
      </c>
      <c r="G44" s="19" t="s">
        <v>435</v>
      </c>
      <c r="H44" s="20" t="s">
        <v>436</v>
      </c>
    </row>
    <row r="45" spans="1:8" s="10" customFormat="1" ht="15" customHeight="1">
      <c r="A45" s="599">
        <v>43</v>
      </c>
      <c r="B45" s="1158" t="s">
        <v>64</v>
      </c>
      <c r="C45" s="1096" t="s">
        <v>65</v>
      </c>
      <c r="D45" s="304" t="s">
        <v>437</v>
      </c>
      <c r="E45" s="21" t="s">
        <v>438</v>
      </c>
      <c r="F45" s="22" t="s">
        <v>439</v>
      </c>
      <c r="G45" s="23" t="s">
        <v>542</v>
      </c>
      <c r="H45" s="24" t="s">
        <v>543</v>
      </c>
    </row>
    <row r="46" spans="1:8" s="10" customFormat="1" ht="15" customHeight="1">
      <c r="A46" s="599">
        <v>44</v>
      </c>
      <c r="B46" s="1160"/>
      <c r="C46" s="1097" t="s">
        <v>66</v>
      </c>
      <c r="D46" s="305" t="s">
        <v>440</v>
      </c>
      <c r="E46" s="25" t="s">
        <v>544</v>
      </c>
      <c r="F46" s="26" t="s">
        <v>441</v>
      </c>
      <c r="G46" s="27" t="s">
        <v>442</v>
      </c>
      <c r="H46" s="28" t="s">
        <v>443</v>
      </c>
    </row>
    <row r="47" spans="1:8" s="10" customFormat="1" ht="15" customHeight="1">
      <c r="A47" s="599">
        <v>45</v>
      </c>
      <c r="B47" s="1160"/>
      <c r="C47" s="1097" t="s">
        <v>67</v>
      </c>
      <c r="D47" s="305" t="s">
        <v>444</v>
      </c>
      <c r="E47" s="25" t="s">
        <v>545</v>
      </c>
      <c r="F47" s="26" t="s">
        <v>546</v>
      </c>
      <c r="G47" s="27" t="s">
        <v>547</v>
      </c>
      <c r="H47" s="28" t="s">
        <v>548</v>
      </c>
    </row>
    <row r="48" spans="1:8" s="10" customFormat="1" ht="15" customHeight="1">
      <c r="A48" s="599">
        <v>46</v>
      </c>
      <c r="B48" s="1160"/>
      <c r="C48" s="1097" t="s">
        <v>68</v>
      </c>
      <c r="D48" s="305" t="s">
        <v>445</v>
      </c>
      <c r="E48" s="25" t="s">
        <v>446</v>
      </c>
      <c r="F48" s="26" t="s">
        <v>447</v>
      </c>
      <c r="G48" s="27" t="s">
        <v>448</v>
      </c>
      <c r="H48" s="28" t="s">
        <v>549</v>
      </c>
    </row>
    <row r="49" spans="1:8" s="10" customFormat="1" ht="15" customHeight="1">
      <c r="A49" s="599">
        <v>47</v>
      </c>
      <c r="B49" s="1159"/>
      <c r="C49" s="1099" t="s">
        <v>69</v>
      </c>
      <c r="D49" s="307" t="s">
        <v>449</v>
      </c>
      <c r="E49" s="34" t="s">
        <v>450</v>
      </c>
      <c r="F49" s="35" t="s">
        <v>451</v>
      </c>
      <c r="G49" s="36" t="s">
        <v>452</v>
      </c>
      <c r="H49" s="295" t="s">
        <v>453</v>
      </c>
    </row>
    <row r="50" spans="1:8" s="10" customFormat="1" ht="15" customHeight="1">
      <c r="A50" s="599">
        <v>48</v>
      </c>
      <c r="B50" s="1166" t="s">
        <v>70</v>
      </c>
      <c r="C50" s="1102" t="s">
        <v>71</v>
      </c>
      <c r="D50" s="301" t="s">
        <v>905</v>
      </c>
      <c r="E50" s="40" t="s">
        <v>454</v>
      </c>
      <c r="F50" s="41" t="s">
        <v>1247</v>
      </c>
      <c r="G50" s="42" t="s">
        <v>455</v>
      </c>
      <c r="H50" s="292" t="s">
        <v>456</v>
      </c>
    </row>
    <row r="51" spans="1:8" s="10" customFormat="1" ht="15" customHeight="1">
      <c r="A51" s="599">
        <v>49</v>
      </c>
      <c r="B51" s="1167"/>
      <c r="C51" s="16" t="s">
        <v>554</v>
      </c>
      <c r="D51" s="308" t="s">
        <v>906</v>
      </c>
      <c r="E51" s="17" t="s">
        <v>457</v>
      </c>
      <c r="F51" s="45" t="s">
        <v>550</v>
      </c>
      <c r="G51" s="46" t="s">
        <v>458</v>
      </c>
      <c r="H51" s="47" t="s">
        <v>458</v>
      </c>
    </row>
    <row r="52" spans="1:8" s="10" customFormat="1" ht="15" customHeight="1">
      <c r="A52" s="599">
        <v>50</v>
      </c>
      <c r="B52" s="1164" t="s">
        <v>73</v>
      </c>
      <c r="C52" s="1103" t="s">
        <v>74</v>
      </c>
      <c r="D52" s="304" t="s">
        <v>75</v>
      </c>
      <c r="E52" s="21" t="s">
        <v>462</v>
      </c>
      <c r="F52" s="22" t="s">
        <v>551</v>
      </c>
      <c r="G52" s="23" t="s">
        <v>1189</v>
      </c>
      <c r="H52" s="24" t="s">
        <v>463</v>
      </c>
    </row>
    <row r="53" spans="1:8" s="10" customFormat="1" ht="15" customHeight="1">
      <c r="A53" s="599">
        <v>51</v>
      </c>
      <c r="B53" s="1165"/>
      <c r="C53" s="1099" t="s">
        <v>76</v>
      </c>
      <c r="D53" s="311" t="s">
        <v>464</v>
      </c>
      <c r="E53" s="34" t="s">
        <v>465</v>
      </c>
      <c r="F53" s="35" t="s">
        <v>466</v>
      </c>
      <c r="G53" s="36" t="s">
        <v>467</v>
      </c>
      <c r="H53" s="37" t="s">
        <v>468</v>
      </c>
    </row>
    <row r="54" spans="1:8" s="10" customFormat="1" ht="15" customHeight="1">
      <c r="A54" s="599">
        <v>52</v>
      </c>
      <c r="B54" s="48" t="s">
        <v>77</v>
      </c>
      <c r="C54" s="1101" t="s">
        <v>78</v>
      </c>
      <c r="D54" s="310" t="s">
        <v>469</v>
      </c>
      <c r="E54" s="49" t="s">
        <v>470</v>
      </c>
      <c r="F54" s="50" t="s">
        <v>471</v>
      </c>
      <c r="G54" s="51" t="s">
        <v>472</v>
      </c>
      <c r="H54" s="52" t="s">
        <v>473</v>
      </c>
    </row>
    <row r="55" spans="1:8" s="10" customFormat="1" ht="15" customHeight="1">
      <c r="A55" s="599">
        <v>53</v>
      </c>
      <c r="B55" s="4" t="s">
        <v>79</v>
      </c>
      <c r="C55" s="1100" t="s">
        <v>80</v>
      </c>
      <c r="D55" s="309" t="s">
        <v>474</v>
      </c>
      <c r="E55" s="6" t="s">
        <v>475</v>
      </c>
      <c r="F55" s="7" t="s">
        <v>476</v>
      </c>
      <c r="G55" s="8" t="s">
        <v>477</v>
      </c>
      <c r="H55" s="9" t="s">
        <v>478</v>
      </c>
    </row>
    <row r="56" spans="1:8" s="10" customFormat="1" ht="15" customHeight="1">
      <c r="A56" s="599">
        <v>54</v>
      </c>
      <c r="B56" s="48" t="s">
        <v>81</v>
      </c>
      <c r="C56" s="1101" t="s">
        <v>82</v>
      </c>
      <c r="D56" s="310" t="s">
        <v>479</v>
      </c>
      <c r="E56" s="49" t="s">
        <v>480</v>
      </c>
      <c r="F56" s="50" t="s">
        <v>481</v>
      </c>
      <c r="G56" s="51" t="s">
        <v>482</v>
      </c>
      <c r="H56" s="52" t="s">
        <v>483</v>
      </c>
    </row>
    <row r="57" spans="1:8" s="10" customFormat="1" ht="15" customHeight="1">
      <c r="A57" s="599">
        <v>55</v>
      </c>
      <c r="B57" s="4" t="s">
        <v>83</v>
      </c>
      <c r="C57" s="1100" t="s">
        <v>84</v>
      </c>
      <c r="D57" s="309" t="s">
        <v>484</v>
      </c>
      <c r="E57" s="6" t="s">
        <v>485</v>
      </c>
      <c r="F57" s="7" t="s">
        <v>486</v>
      </c>
      <c r="G57" s="8" t="s">
        <v>487</v>
      </c>
      <c r="H57" s="9" t="s">
        <v>488</v>
      </c>
    </row>
    <row r="58" spans="1:8" s="10" customFormat="1" ht="15" customHeight="1">
      <c r="A58" s="599">
        <v>56</v>
      </c>
      <c r="B58" s="48" t="s">
        <v>85</v>
      </c>
      <c r="C58" s="1101" t="s">
        <v>86</v>
      </c>
      <c r="D58" s="310" t="s">
        <v>489</v>
      </c>
      <c r="E58" s="49" t="s">
        <v>490</v>
      </c>
      <c r="F58" s="50" t="s">
        <v>491</v>
      </c>
      <c r="G58" s="51" t="s">
        <v>492</v>
      </c>
      <c r="H58" s="52" t="s">
        <v>493</v>
      </c>
    </row>
    <row r="59" spans="1:8" s="10" customFormat="1" ht="15" customHeight="1">
      <c r="A59" s="599">
        <v>57</v>
      </c>
      <c r="B59" s="4" t="s">
        <v>87</v>
      </c>
      <c r="C59" s="1104" t="s">
        <v>88</v>
      </c>
      <c r="D59" s="309" t="s">
        <v>494</v>
      </c>
      <c r="E59" s="6" t="s">
        <v>495</v>
      </c>
      <c r="F59" s="7" t="s">
        <v>496</v>
      </c>
      <c r="G59" s="8" t="s">
        <v>497</v>
      </c>
      <c r="H59" s="9" t="s">
        <v>498</v>
      </c>
    </row>
    <row r="60" spans="1:8" s="10" customFormat="1" ht="15" customHeight="1">
      <c r="A60" s="599">
        <v>58</v>
      </c>
      <c r="B60" s="48" t="s">
        <v>89</v>
      </c>
      <c r="C60" s="1101" t="s">
        <v>90</v>
      </c>
      <c r="D60" s="310" t="s">
        <v>499</v>
      </c>
      <c r="E60" s="49" t="s">
        <v>500</v>
      </c>
      <c r="F60" s="50" t="s">
        <v>501</v>
      </c>
      <c r="G60" s="51" t="s">
        <v>502</v>
      </c>
      <c r="H60" s="52" t="s">
        <v>503</v>
      </c>
    </row>
    <row r="61" spans="1:8" s="10" customFormat="1" ht="15" customHeight="1">
      <c r="A61" s="599">
        <v>59</v>
      </c>
      <c r="B61" s="1176" t="s">
        <v>91</v>
      </c>
      <c r="C61" s="1105" t="s">
        <v>601</v>
      </c>
      <c r="D61" s="1044" t="s">
        <v>1215</v>
      </c>
      <c r="E61" s="1045" t="s">
        <v>1216</v>
      </c>
      <c r="F61" s="1046" t="s">
        <v>1217</v>
      </c>
      <c r="G61" s="1047" t="s">
        <v>1218</v>
      </c>
      <c r="H61" s="1048" t="s">
        <v>1219</v>
      </c>
    </row>
    <row r="62" spans="1:8" s="10" customFormat="1" ht="15" customHeight="1">
      <c r="A62" s="599">
        <v>60</v>
      </c>
      <c r="B62" s="1174"/>
      <c r="C62" s="1096" t="s">
        <v>92</v>
      </c>
      <c r="D62" s="304" t="s">
        <v>504</v>
      </c>
      <c r="E62" s="21" t="s">
        <v>505</v>
      </c>
      <c r="F62" s="22" t="s">
        <v>506</v>
      </c>
      <c r="G62" s="23" t="s">
        <v>507</v>
      </c>
      <c r="H62" s="24" t="s">
        <v>508</v>
      </c>
    </row>
    <row r="63" spans="1:8" s="10" customFormat="1" ht="15" customHeight="1">
      <c r="A63" s="599">
        <v>61</v>
      </c>
      <c r="B63" s="1175"/>
      <c r="C63" s="1099" t="s">
        <v>93</v>
      </c>
      <c r="D63" s="307" t="s">
        <v>509</v>
      </c>
      <c r="E63" s="53" t="s">
        <v>510</v>
      </c>
      <c r="F63" s="54" t="s">
        <v>511</v>
      </c>
      <c r="G63" s="55" t="s">
        <v>512</v>
      </c>
      <c r="H63" s="56" t="s">
        <v>513</v>
      </c>
    </row>
    <row r="64" spans="1:8" ht="13.5">
      <c r="A64" s="599">
        <v>62</v>
      </c>
      <c r="B64" s="48" t="s">
        <v>94</v>
      </c>
      <c r="C64" s="1101" t="s">
        <v>95</v>
      </c>
      <c r="D64" s="310" t="s">
        <v>514</v>
      </c>
      <c r="E64" s="49" t="s">
        <v>515</v>
      </c>
      <c r="F64" s="50" t="s">
        <v>552</v>
      </c>
      <c r="G64" s="51" t="s">
        <v>516</v>
      </c>
      <c r="H64" s="52" t="s">
        <v>517</v>
      </c>
    </row>
    <row r="65" spans="1:8" ht="14.25" thickBot="1">
      <c r="A65" s="599">
        <v>63</v>
      </c>
      <c r="B65" s="298" t="s">
        <v>94</v>
      </c>
      <c r="C65" s="1106" t="s">
        <v>96</v>
      </c>
      <c r="D65" s="312" t="s">
        <v>518</v>
      </c>
      <c r="E65" s="57" t="s">
        <v>519</v>
      </c>
      <c r="F65" s="58" t="s">
        <v>520</v>
      </c>
      <c r="G65" s="59" t="s">
        <v>521</v>
      </c>
      <c r="H65" s="60" t="s">
        <v>522</v>
      </c>
    </row>
    <row r="66" spans="1:8" ht="13.5">
      <c r="A66" s="710"/>
      <c r="C66" s="61"/>
      <c r="E66" s="1"/>
      <c r="H66" s="1"/>
    </row>
    <row r="67" spans="1:8" ht="13.5">
      <c r="A67" s="853"/>
      <c r="B67" s="85"/>
      <c r="C67" s="61"/>
      <c r="E67" s="1"/>
      <c r="H67" s="1"/>
    </row>
    <row r="68" spans="1:2" ht="13.5">
      <c r="A68" s="853"/>
      <c r="B68" s="85"/>
    </row>
    <row r="69" spans="1:2" ht="13.5">
      <c r="A69" s="853"/>
      <c r="B69" s="85"/>
    </row>
    <row r="70" spans="1:2" ht="13.5">
      <c r="A70" s="853"/>
      <c r="B70" s="85"/>
    </row>
    <row r="71" spans="1:2" ht="13.5">
      <c r="A71" s="853"/>
      <c r="B71" s="85"/>
    </row>
    <row r="72" spans="1:2" ht="13.5">
      <c r="A72" s="853"/>
      <c r="B72" s="85"/>
    </row>
    <row r="73" spans="1:2" ht="13.5">
      <c r="A73" s="853"/>
      <c r="B73" s="85"/>
    </row>
    <row r="74" spans="1:2" ht="13.5">
      <c r="A74" s="853"/>
      <c r="B74" s="85"/>
    </row>
    <row r="75" spans="1:2" ht="13.5">
      <c r="A75" s="853"/>
      <c r="B75" s="85"/>
    </row>
    <row r="76" spans="1:2" ht="13.5">
      <c r="A76" s="853"/>
      <c r="B76" s="85"/>
    </row>
    <row r="77" spans="1:2" ht="13.5">
      <c r="A77" s="853"/>
      <c r="B77" s="85"/>
    </row>
    <row r="78" spans="1:2" ht="13.5">
      <c r="A78" s="853"/>
      <c r="B78" s="85"/>
    </row>
    <row r="79" spans="1:2" ht="13.5">
      <c r="A79" s="85"/>
      <c r="B79" s="85"/>
    </row>
  </sheetData>
  <sheetProtection/>
  <mergeCells count="21">
    <mergeCell ref="G1:G2"/>
    <mergeCell ref="H1:H2"/>
    <mergeCell ref="D1:D2"/>
    <mergeCell ref="C1:C2"/>
    <mergeCell ref="E1:E2"/>
    <mergeCell ref="F1:F2"/>
    <mergeCell ref="A1:A2"/>
    <mergeCell ref="B1:B2"/>
    <mergeCell ref="B14:B19"/>
    <mergeCell ref="B20:B23"/>
    <mergeCell ref="B4:B13"/>
    <mergeCell ref="B61:B63"/>
    <mergeCell ref="B26:B28"/>
    <mergeCell ref="B32:B33"/>
    <mergeCell ref="B34:B36"/>
    <mergeCell ref="B30:B31"/>
    <mergeCell ref="B38:B41"/>
    <mergeCell ref="B42:B44"/>
    <mergeCell ref="B52:B53"/>
    <mergeCell ref="B50:B51"/>
    <mergeCell ref="B45:B49"/>
  </mergeCells>
  <printOptions gridLines="1" horizontalCentered="1" verticalCentered="1"/>
  <pageMargins left="0.68" right="0.31" top="0.72" bottom="0.54" header="0.38" footer="0.26"/>
  <pageSetup horizontalDpi="600" verticalDpi="600" orientation="portrait" paperSize="9" scale="83" r:id="rId1"/>
  <headerFooter alignWithMargins="0">
    <oddHeader>&amp;C&amp;14所在地</oddHeader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O121"/>
  <sheetViews>
    <sheetView zoomScalePageLayoutView="0" workbookViewId="0" topLeftCell="F1">
      <pane ySplit="2" topLeftCell="A6" activePane="bottomLeft" state="frozen"/>
      <selection pane="topLeft" activeCell="A1" sqref="A1"/>
      <selection pane="bottomLeft" activeCell="A1" sqref="A1"/>
    </sheetView>
  </sheetViews>
  <sheetFormatPr defaultColWidth="14.625" defaultRowHeight="13.5"/>
  <cols>
    <col min="1" max="1" width="3.625" style="1" customWidth="1"/>
    <col min="2" max="2" width="7.375" style="1" customWidth="1"/>
    <col min="3" max="3" width="7.875" style="61" customWidth="1"/>
    <col min="4" max="5" width="14.625" style="1" customWidth="1"/>
    <col min="6" max="6" width="24.625" style="1" customWidth="1"/>
    <col min="7" max="7" width="10.375" style="80" bestFit="1" customWidth="1"/>
    <col min="8" max="8" width="5.875" style="80" customWidth="1"/>
    <col min="9" max="9" width="8.375" style="80" customWidth="1"/>
    <col min="10" max="10" width="10.625" style="252" customWidth="1"/>
    <col min="11" max="11" width="7.875" style="88" customWidth="1"/>
    <col min="12" max="12" width="5.25390625" style="88" customWidth="1"/>
    <col min="13" max="13" width="7.50390625" style="88" customWidth="1"/>
    <col min="14" max="14" width="14.625" style="88" customWidth="1"/>
    <col min="15" max="16384" width="14.625" style="1" customWidth="1"/>
  </cols>
  <sheetData>
    <row r="1" spans="1:14" s="81" customFormat="1" ht="18.75" customHeight="1">
      <c r="A1" s="1187" t="s">
        <v>907</v>
      </c>
      <c r="B1" s="1325" t="s">
        <v>97</v>
      </c>
      <c r="C1" s="1327" t="s">
        <v>98</v>
      </c>
      <c r="D1" s="1312" t="s">
        <v>243</v>
      </c>
      <c r="E1" s="1313"/>
      <c r="F1" s="1313"/>
      <c r="G1" s="1313"/>
      <c r="H1" s="1314"/>
      <c r="I1" s="1315"/>
      <c r="J1" s="1316" t="s">
        <v>244</v>
      </c>
      <c r="K1" s="1320" t="s">
        <v>900</v>
      </c>
      <c r="L1" s="1304" t="s">
        <v>245</v>
      </c>
      <c r="M1" s="1304"/>
      <c r="N1" s="1305"/>
    </row>
    <row r="2" spans="1:14" s="81" customFormat="1" ht="17.25" customHeight="1">
      <c r="A2" s="1188"/>
      <c r="B2" s="1326"/>
      <c r="C2" s="1328"/>
      <c r="D2" s="1306" t="s">
        <v>246</v>
      </c>
      <c r="E2" s="1307"/>
      <c r="F2" s="1308"/>
      <c r="G2" s="1309" t="s">
        <v>247</v>
      </c>
      <c r="H2" s="1310"/>
      <c r="I2" s="1311"/>
      <c r="J2" s="1317"/>
      <c r="K2" s="1321"/>
      <c r="L2" s="386" t="s">
        <v>248</v>
      </c>
      <c r="M2" s="386" t="s">
        <v>249</v>
      </c>
      <c r="N2" s="387" t="s">
        <v>250</v>
      </c>
    </row>
    <row r="3" spans="1:14" s="10" customFormat="1" ht="15" customHeight="1">
      <c r="A3" s="599">
        <v>1</v>
      </c>
      <c r="B3" s="281" t="s">
        <v>10</v>
      </c>
      <c r="C3" s="68" t="s">
        <v>11</v>
      </c>
      <c r="D3" s="391" t="s">
        <v>251</v>
      </c>
      <c r="E3" s="1221" t="s">
        <v>1111</v>
      </c>
      <c r="F3" s="1322"/>
      <c r="G3" s="388" t="s">
        <v>253</v>
      </c>
      <c r="H3" s="388" t="s">
        <v>555</v>
      </c>
      <c r="I3" s="388" t="s">
        <v>254</v>
      </c>
      <c r="J3" s="101">
        <v>1948250</v>
      </c>
      <c r="K3" s="389" t="s">
        <v>556</v>
      </c>
      <c r="L3" s="389" t="s">
        <v>172</v>
      </c>
      <c r="M3" s="389" t="s">
        <v>172</v>
      </c>
      <c r="N3" s="390" t="s">
        <v>556</v>
      </c>
    </row>
    <row r="4" spans="1:14" s="10" customFormat="1" ht="15" customHeight="1">
      <c r="A4" s="599">
        <v>2</v>
      </c>
      <c r="B4" s="1331" t="s">
        <v>12</v>
      </c>
      <c r="C4" s="263" t="s">
        <v>557</v>
      </c>
      <c r="D4" s="313" t="s">
        <v>251</v>
      </c>
      <c r="E4" s="1253" t="s">
        <v>1252</v>
      </c>
      <c r="F4" s="1324"/>
      <c r="G4" s="314" t="s">
        <v>1257</v>
      </c>
      <c r="H4" s="314" t="s">
        <v>555</v>
      </c>
      <c r="I4" s="314" t="s">
        <v>256</v>
      </c>
      <c r="J4" s="1290">
        <v>685564</v>
      </c>
      <c r="K4" s="315">
        <v>28</v>
      </c>
      <c r="L4" s="315">
        <v>4</v>
      </c>
      <c r="M4" s="316">
        <v>158</v>
      </c>
      <c r="N4" s="400" t="s">
        <v>1087</v>
      </c>
    </row>
    <row r="5" spans="1:14" s="10" customFormat="1" ht="15" customHeight="1">
      <c r="A5" s="599">
        <v>3</v>
      </c>
      <c r="B5" s="1332"/>
      <c r="C5" s="433" t="s">
        <v>563</v>
      </c>
      <c r="D5" s="323" t="s">
        <v>251</v>
      </c>
      <c r="E5" s="1329" t="s">
        <v>1254</v>
      </c>
      <c r="F5" s="1330"/>
      <c r="G5" s="324" t="s">
        <v>1260</v>
      </c>
      <c r="H5" s="325" t="s">
        <v>555</v>
      </c>
      <c r="I5" s="325" t="s">
        <v>259</v>
      </c>
      <c r="J5" s="1291"/>
      <c r="K5" s="326">
        <v>0</v>
      </c>
      <c r="L5" s="326" t="s">
        <v>172</v>
      </c>
      <c r="M5" s="326" t="s">
        <v>172</v>
      </c>
      <c r="N5" s="327" t="s">
        <v>172</v>
      </c>
    </row>
    <row r="6" spans="1:15" s="10" customFormat="1" ht="15" customHeight="1">
      <c r="A6" s="599">
        <v>4</v>
      </c>
      <c r="B6" s="1332"/>
      <c r="C6" s="317" t="s">
        <v>562</v>
      </c>
      <c r="D6" s="318" t="s">
        <v>1253</v>
      </c>
      <c r="E6" s="1297" t="s">
        <v>1252</v>
      </c>
      <c r="F6" s="1323"/>
      <c r="G6" s="319" t="s">
        <v>255</v>
      </c>
      <c r="H6" s="320" t="s">
        <v>555</v>
      </c>
      <c r="I6" s="320" t="s">
        <v>256</v>
      </c>
      <c r="J6" s="1291"/>
      <c r="K6" s="321">
        <v>0</v>
      </c>
      <c r="L6" s="321" t="s">
        <v>172</v>
      </c>
      <c r="M6" s="321" t="s">
        <v>172</v>
      </c>
      <c r="N6" s="322" t="s">
        <v>172</v>
      </c>
      <c r="O6" s="245"/>
    </row>
    <row r="7" spans="1:14" s="10" customFormat="1" ht="15" customHeight="1">
      <c r="A7" s="599">
        <v>5</v>
      </c>
      <c r="B7" s="1332"/>
      <c r="C7" s="317" t="s">
        <v>564</v>
      </c>
      <c r="D7" s="318" t="s">
        <v>251</v>
      </c>
      <c r="E7" s="1297" t="s">
        <v>1252</v>
      </c>
      <c r="F7" s="1323"/>
      <c r="G7" s="319" t="s">
        <v>255</v>
      </c>
      <c r="H7" s="320" t="s">
        <v>555</v>
      </c>
      <c r="I7" s="320" t="s">
        <v>256</v>
      </c>
      <c r="J7" s="1291"/>
      <c r="K7" s="321">
        <v>0</v>
      </c>
      <c r="L7" s="321" t="s">
        <v>172</v>
      </c>
      <c r="M7" s="321" t="s">
        <v>172</v>
      </c>
      <c r="N7" s="322" t="s">
        <v>172</v>
      </c>
    </row>
    <row r="8" spans="1:14" s="10" customFormat="1" ht="15" customHeight="1">
      <c r="A8" s="599">
        <v>6</v>
      </c>
      <c r="B8" s="1332"/>
      <c r="C8" s="317" t="s">
        <v>561</v>
      </c>
      <c r="D8" s="318" t="s">
        <v>258</v>
      </c>
      <c r="E8" s="1297" t="s">
        <v>1252</v>
      </c>
      <c r="F8" s="1323"/>
      <c r="G8" s="319" t="s">
        <v>255</v>
      </c>
      <c r="H8" s="320" t="s">
        <v>555</v>
      </c>
      <c r="I8" s="320" t="s">
        <v>256</v>
      </c>
      <c r="J8" s="1291"/>
      <c r="K8" s="321">
        <v>0</v>
      </c>
      <c r="L8" s="321" t="s">
        <v>172</v>
      </c>
      <c r="M8" s="321" t="s">
        <v>172</v>
      </c>
      <c r="N8" s="322" t="s">
        <v>172</v>
      </c>
    </row>
    <row r="9" spans="1:14" s="10" customFormat="1" ht="15" customHeight="1">
      <c r="A9" s="599">
        <v>7</v>
      </c>
      <c r="B9" s="1332"/>
      <c r="C9" s="317" t="s">
        <v>558</v>
      </c>
      <c r="D9" s="318" t="s">
        <v>257</v>
      </c>
      <c r="E9" s="1297" t="s">
        <v>559</v>
      </c>
      <c r="F9" s="1298"/>
      <c r="G9" s="319" t="s">
        <v>255</v>
      </c>
      <c r="H9" s="320" t="s">
        <v>560</v>
      </c>
      <c r="I9" s="320" t="s">
        <v>256</v>
      </c>
      <c r="J9" s="1291"/>
      <c r="K9" s="321">
        <v>0</v>
      </c>
      <c r="L9" s="321" t="s">
        <v>172</v>
      </c>
      <c r="M9" s="321" t="s">
        <v>172</v>
      </c>
      <c r="N9" s="322" t="s">
        <v>172</v>
      </c>
    </row>
    <row r="10" spans="1:14" s="10" customFormat="1" ht="15" customHeight="1">
      <c r="A10" s="599">
        <v>8</v>
      </c>
      <c r="B10" s="1332"/>
      <c r="C10" s="317" t="s">
        <v>565</v>
      </c>
      <c r="D10" s="318" t="s">
        <v>251</v>
      </c>
      <c r="E10" s="1297" t="s">
        <v>1252</v>
      </c>
      <c r="F10" s="1323"/>
      <c r="G10" s="319" t="s">
        <v>255</v>
      </c>
      <c r="H10" s="320" t="s">
        <v>555</v>
      </c>
      <c r="I10" s="320" t="s">
        <v>256</v>
      </c>
      <c r="J10" s="1291"/>
      <c r="K10" s="321">
        <v>0</v>
      </c>
      <c r="L10" s="321" t="s">
        <v>172</v>
      </c>
      <c r="M10" s="321" t="s">
        <v>172</v>
      </c>
      <c r="N10" s="322" t="s">
        <v>172</v>
      </c>
    </row>
    <row r="11" spans="1:14" s="10" customFormat="1" ht="15" customHeight="1">
      <c r="A11" s="599">
        <v>9</v>
      </c>
      <c r="B11" s="1332"/>
      <c r="C11" s="317" t="s">
        <v>19</v>
      </c>
      <c r="D11" s="318" t="s">
        <v>251</v>
      </c>
      <c r="E11" s="1297" t="s">
        <v>1252</v>
      </c>
      <c r="F11" s="1323"/>
      <c r="G11" s="319" t="s">
        <v>253</v>
      </c>
      <c r="H11" s="320" t="s">
        <v>555</v>
      </c>
      <c r="I11" s="320" t="s">
        <v>260</v>
      </c>
      <c r="J11" s="1291"/>
      <c r="K11" s="321">
        <v>0</v>
      </c>
      <c r="L11" s="321" t="s">
        <v>172</v>
      </c>
      <c r="M11" s="321" t="s">
        <v>172</v>
      </c>
      <c r="N11" s="322" t="s">
        <v>172</v>
      </c>
    </row>
    <row r="12" spans="1:14" s="10" customFormat="1" ht="15" customHeight="1">
      <c r="A12" s="599">
        <v>10</v>
      </c>
      <c r="B12" s="1332"/>
      <c r="C12" s="317" t="s">
        <v>566</v>
      </c>
      <c r="D12" s="318" t="s">
        <v>251</v>
      </c>
      <c r="E12" s="1297" t="s">
        <v>1255</v>
      </c>
      <c r="F12" s="1298"/>
      <c r="G12" s="320" t="s">
        <v>255</v>
      </c>
      <c r="H12" s="320" t="s">
        <v>555</v>
      </c>
      <c r="I12" s="328" t="s">
        <v>256</v>
      </c>
      <c r="J12" s="1291"/>
      <c r="K12" s="321">
        <v>1</v>
      </c>
      <c r="L12" s="329" t="s">
        <v>172</v>
      </c>
      <c r="M12" s="329" t="s">
        <v>172</v>
      </c>
      <c r="N12" s="330" t="s">
        <v>172</v>
      </c>
    </row>
    <row r="13" spans="1:14" s="10" customFormat="1" ht="15" customHeight="1" thickBot="1">
      <c r="A13" s="599">
        <v>11</v>
      </c>
      <c r="B13" s="1333"/>
      <c r="C13" s="331" t="s">
        <v>567</v>
      </c>
      <c r="D13" s="332" t="s">
        <v>251</v>
      </c>
      <c r="E13" s="1301" t="s">
        <v>1256</v>
      </c>
      <c r="F13" s="1302"/>
      <c r="G13" s="333" t="s">
        <v>255</v>
      </c>
      <c r="H13" s="333" t="s">
        <v>555</v>
      </c>
      <c r="I13" s="334" t="s">
        <v>256</v>
      </c>
      <c r="J13" s="1291"/>
      <c r="K13" s="335">
        <v>1</v>
      </c>
      <c r="L13" s="335" t="s">
        <v>172</v>
      </c>
      <c r="M13" s="335" t="s">
        <v>172</v>
      </c>
      <c r="N13" s="336" t="s">
        <v>172</v>
      </c>
    </row>
    <row r="14" spans="1:14" s="10" customFormat="1" ht="15" customHeight="1" thickTop="1">
      <c r="A14" s="710"/>
      <c r="B14" s="1204" t="s">
        <v>568</v>
      </c>
      <c r="C14" s="1205"/>
      <c r="D14" s="1206"/>
      <c r="E14" s="1207"/>
      <c r="F14" s="1207"/>
      <c r="G14" s="1207"/>
      <c r="H14" s="1207"/>
      <c r="I14" s="1208"/>
      <c r="J14" s="1292"/>
      <c r="K14" s="283">
        <v>30</v>
      </c>
      <c r="L14" s="283">
        <v>4</v>
      </c>
      <c r="M14" s="283">
        <v>158</v>
      </c>
      <c r="N14" s="431"/>
    </row>
    <row r="15" spans="1:14" s="10" customFormat="1" ht="15" customHeight="1">
      <c r="A15" s="599">
        <v>12</v>
      </c>
      <c r="B15" s="1243" t="s">
        <v>21</v>
      </c>
      <c r="C15" s="1132" t="s">
        <v>569</v>
      </c>
      <c r="D15" s="385" t="s">
        <v>251</v>
      </c>
      <c r="E15" s="1223" t="s">
        <v>1086</v>
      </c>
      <c r="F15" s="1255"/>
      <c r="G15" s="394" t="s">
        <v>688</v>
      </c>
      <c r="H15" s="371" t="s">
        <v>555</v>
      </c>
      <c r="I15" s="371" t="s">
        <v>256</v>
      </c>
      <c r="J15" s="1217">
        <v>472620</v>
      </c>
      <c r="K15" s="392">
        <v>11</v>
      </c>
      <c r="L15" s="392">
        <v>2</v>
      </c>
      <c r="M15" s="392">
        <v>64</v>
      </c>
      <c r="N15" s="393" t="s">
        <v>1087</v>
      </c>
    </row>
    <row r="16" spans="1:14" s="10" customFormat="1" ht="15" customHeight="1">
      <c r="A16" s="599">
        <v>13</v>
      </c>
      <c r="B16" s="1243"/>
      <c r="C16" s="1133" t="s">
        <v>570</v>
      </c>
      <c r="D16" s="337" t="s">
        <v>251</v>
      </c>
      <c r="E16" s="1195" t="s">
        <v>1086</v>
      </c>
      <c r="F16" s="1196"/>
      <c r="G16" s="338" t="s">
        <v>255</v>
      </c>
      <c r="H16" s="339" t="s">
        <v>555</v>
      </c>
      <c r="I16" s="339" t="s">
        <v>256</v>
      </c>
      <c r="J16" s="1218"/>
      <c r="K16" s="340">
        <v>6</v>
      </c>
      <c r="L16" s="340" t="s">
        <v>172</v>
      </c>
      <c r="M16" s="340" t="s">
        <v>172</v>
      </c>
      <c r="N16" s="341" t="s">
        <v>172</v>
      </c>
    </row>
    <row r="17" spans="1:14" s="10" customFormat="1" ht="15" customHeight="1">
      <c r="A17" s="599">
        <v>14</v>
      </c>
      <c r="B17" s="1243"/>
      <c r="C17" s="1133" t="s">
        <v>571</v>
      </c>
      <c r="D17" s="337" t="s">
        <v>251</v>
      </c>
      <c r="E17" s="1195" t="s">
        <v>1086</v>
      </c>
      <c r="F17" s="1196"/>
      <c r="G17" s="338" t="s">
        <v>688</v>
      </c>
      <c r="H17" s="339" t="s">
        <v>555</v>
      </c>
      <c r="I17" s="339" t="s">
        <v>256</v>
      </c>
      <c r="J17" s="1218"/>
      <c r="K17" s="340">
        <v>5</v>
      </c>
      <c r="L17" s="340" t="s">
        <v>172</v>
      </c>
      <c r="M17" s="340" t="s">
        <v>172</v>
      </c>
      <c r="N17" s="341" t="s">
        <v>172</v>
      </c>
    </row>
    <row r="18" spans="1:14" s="10" customFormat="1" ht="15" customHeight="1">
      <c r="A18" s="599">
        <v>15</v>
      </c>
      <c r="B18" s="1243"/>
      <c r="C18" s="1133" t="s">
        <v>572</v>
      </c>
      <c r="D18" s="337" t="s">
        <v>251</v>
      </c>
      <c r="E18" s="1195" t="s">
        <v>1086</v>
      </c>
      <c r="F18" s="1196"/>
      <c r="G18" s="338" t="s">
        <v>255</v>
      </c>
      <c r="H18" s="339" t="s">
        <v>555</v>
      </c>
      <c r="I18" s="339" t="s">
        <v>256</v>
      </c>
      <c r="J18" s="1218"/>
      <c r="K18" s="340">
        <v>5</v>
      </c>
      <c r="L18" s="340" t="s">
        <v>172</v>
      </c>
      <c r="M18" s="340" t="s">
        <v>172</v>
      </c>
      <c r="N18" s="341" t="s">
        <v>172</v>
      </c>
    </row>
    <row r="19" spans="1:14" s="10" customFormat="1" ht="15" customHeight="1">
      <c r="A19" s="599">
        <v>16</v>
      </c>
      <c r="B19" s="1215"/>
      <c r="C19" s="1133" t="s">
        <v>26</v>
      </c>
      <c r="D19" s="337" t="s">
        <v>251</v>
      </c>
      <c r="E19" s="1195" t="s">
        <v>1086</v>
      </c>
      <c r="F19" s="1196"/>
      <c r="G19" s="338" t="s">
        <v>255</v>
      </c>
      <c r="H19" s="339" t="s">
        <v>555</v>
      </c>
      <c r="I19" s="339" t="s">
        <v>256</v>
      </c>
      <c r="J19" s="1218"/>
      <c r="K19" s="342">
        <v>0</v>
      </c>
      <c r="L19" s="343" t="s">
        <v>172</v>
      </c>
      <c r="M19" s="342" t="s">
        <v>172</v>
      </c>
      <c r="N19" s="344" t="s">
        <v>172</v>
      </c>
    </row>
    <row r="20" spans="1:14" s="10" customFormat="1" ht="15" customHeight="1" thickBot="1">
      <c r="A20" s="599">
        <v>17</v>
      </c>
      <c r="B20" s="1216"/>
      <c r="C20" s="1134" t="s">
        <v>28</v>
      </c>
      <c r="D20" s="276" t="s">
        <v>251</v>
      </c>
      <c r="E20" s="1233" t="s">
        <v>1086</v>
      </c>
      <c r="F20" s="1303"/>
      <c r="G20" s="345" t="s">
        <v>255</v>
      </c>
      <c r="H20" s="346" t="s">
        <v>555</v>
      </c>
      <c r="I20" s="346" t="s">
        <v>256</v>
      </c>
      <c r="J20" s="1218"/>
      <c r="K20" s="347">
        <v>1</v>
      </c>
      <c r="L20" s="347" t="s">
        <v>172</v>
      </c>
      <c r="M20" s="347" t="s">
        <v>172</v>
      </c>
      <c r="N20" s="348" t="s">
        <v>172</v>
      </c>
    </row>
    <row r="21" spans="1:14" s="10" customFormat="1" ht="15" customHeight="1" thickTop="1">
      <c r="A21" s="599"/>
      <c r="B21" s="1198" t="s">
        <v>573</v>
      </c>
      <c r="C21" s="1199"/>
      <c r="D21" s="1263"/>
      <c r="E21" s="1241"/>
      <c r="F21" s="1241"/>
      <c r="G21" s="1241"/>
      <c r="H21" s="1241"/>
      <c r="I21" s="1242"/>
      <c r="J21" s="1268"/>
      <c r="K21" s="278">
        <f>SUM(K15:K20)</f>
        <v>28</v>
      </c>
      <c r="L21" s="278">
        <f>SUM(L15:L20)</f>
        <v>2</v>
      </c>
      <c r="M21" s="278">
        <f>SUM(M15:M20)</f>
        <v>64</v>
      </c>
      <c r="N21" s="406"/>
    </row>
    <row r="22" spans="1:14" s="10" customFormat="1" ht="15" customHeight="1">
      <c r="A22" s="599">
        <v>18</v>
      </c>
      <c r="B22" s="1237" t="s">
        <v>30</v>
      </c>
      <c r="C22" s="397" t="s">
        <v>574</v>
      </c>
      <c r="D22" s="398"/>
      <c r="E22" s="1299" t="s">
        <v>575</v>
      </c>
      <c r="F22" s="1300"/>
      <c r="G22" s="399" t="s">
        <v>255</v>
      </c>
      <c r="H22" s="359" t="s">
        <v>560</v>
      </c>
      <c r="I22" s="359" t="s">
        <v>254</v>
      </c>
      <c r="J22" s="1189">
        <v>108945</v>
      </c>
      <c r="K22" s="395">
        <v>1</v>
      </c>
      <c r="L22" s="395">
        <v>1</v>
      </c>
      <c r="M22" s="395">
        <v>21</v>
      </c>
      <c r="N22" s="396" t="s">
        <v>261</v>
      </c>
    </row>
    <row r="23" spans="1:14" s="10" customFormat="1" ht="15" customHeight="1">
      <c r="A23" s="599">
        <v>19</v>
      </c>
      <c r="B23" s="1238"/>
      <c r="C23" s="317" t="s">
        <v>32</v>
      </c>
      <c r="D23" s="318" t="s">
        <v>251</v>
      </c>
      <c r="E23" s="1297" t="s">
        <v>576</v>
      </c>
      <c r="F23" s="1298"/>
      <c r="G23" s="319" t="s">
        <v>255</v>
      </c>
      <c r="H23" s="320" t="s">
        <v>560</v>
      </c>
      <c r="I23" s="320" t="s">
        <v>256</v>
      </c>
      <c r="J23" s="1190"/>
      <c r="K23" s="321">
        <v>1</v>
      </c>
      <c r="L23" s="321" t="s">
        <v>172</v>
      </c>
      <c r="M23" s="321" t="s">
        <v>172</v>
      </c>
      <c r="N23" s="322" t="s">
        <v>172</v>
      </c>
    </row>
    <row r="24" spans="1:14" s="10" customFormat="1" ht="15" customHeight="1">
      <c r="A24" s="599">
        <v>20</v>
      </c>
      <c r="B24" s="1238"/>
      <c r="C24" s="317" t="s">
        <v>33</v>
      </c>
      <c r="D24" s="318" t="s">
        <v>251</v>
      </c>
      <c r="E24" s="1235" t="s">
        <v>576</v>
      </c>
      <c r="F24" s="1236"/>
      <c r="G24" s="319" t="s">
        <v>255</v>
      </c>
      <c r="H24" s="320" t="s">
        <v>560</v>
      </c>
      <c r="I24" s="320" t="s">
        <v>256</v>
      </c>
      <c r="J24" s="1190"/>
      <c r="K24" s="321">
        <v>1</v>
      </c>
      <c r="L24" s="321" t="s">
        <v>172</v>
      </c>
      <c r="M24" s="321" t="s">
        <v>172</v>
      </c>
      <c r="N24" s="322" t="s">
        <v>172</v>
      </c>
    </row>
    <row r="25" spans="1:14" s="10" customFormat="1" ht="15" customHeight="1">
      <c r="A25" s="599">
        <v>21</v>
      </c>
      <c r="B25" s="1238"/>
      <c r="C25" s="1135" t="s">
        <v>34</v>
      </c>
      <c r="D25" s="262" t="s">
        <v>251</v>
      </c>
      <c r="E25" s="1293" t="s">
        <v>576</v>
      </c>
      <c r="F25" s="1294"/>
      <c r="G25" s="314" t="s">
        <v>255</v>
      </c>
      <c r="H25" s="259" t="s">
        <v>560</v>
      </c>
      <c r="I25" s="259" t="s">
        <v>256</v>
      </c>
      <c r="J25" s="1190"/>
      <c r="K25" s="321">
        <v>1</v>
      </c>
      <c r="L25" s="321" t="s">
        <v>172</v>
      </c>
      <c r="M25" s="321" t="s">
        <v>172</v>
      </c>
      <c r="N25" s="322" t="s">
        <v>172</v>
      </c>
    </row>
    <row r="26" spans="1:14" s="10" customFormat="1" ht="15" customHeight="1">
      <c r="A26" s="710"/>
      <c r="B26" s="1244" t="s">
        <v>577</v>
      </c>
      <c r="C26" s="1220"/>
      <c r="D26" s="1245"/>
      <c r="E26" s="1246"/>
      <c r="F26" s="1246"/>
      <c r="G26" s="1246"/>
      <c r="H26" s="1246"/>
      <c r="I26" s="1247"/>
      <c r="J26" s="1191"/>
      <c r="K26" s="283">
        <v>4</v>
      </c>
      <c r="L26" s="283">
        <v>1</v>
      </c>
      <c r="M26" s="283">
        <v>21</v>
      </c>
      <c r="N26" s="431"/>
    </row>
    <row r="27" spans="1:14" s="10" customFormat="1" ht="15" customHeight="1">
      <c r="A27" s="599">
        <v>22</v>
      </c>
      <c r="B27" s="279" t="s">
        <v>35</v>
      </c>
      <c r="C27" s="285" t="s">
        <v>578</v>
      </c>
      <c r="D27" s="401" t="s">
        <v>635</v>
      </c>
      <c r="E27" s="1295" t="s">
        <v>634</v>
      </c>
      <c r="F27" s="1296"/>
      <c r="G27" s="388" t="s">
        <v>688</v>
      </c>
      <c r="H27" s="250" t="s">
        <v>579</v>
      </c>
      <c r="I27" s="250" t="s">
        <v>256</v>
      </c>
      <c r="J27" s="101">
        <v>66919</v>
      </c>
      <c r="K27" s="389">
        <v>9</v>
      </c>
      <c r="L27" s="389">
        <v>1</v>
      </c>
      <c r="M27" s="389">
        <v>8</v>
      </c>
      <c r="N27" s="390" t="s">
        <v>261</v>
      </c>
    </row>
    <row r="28" spans="1:14" s="10" customFormat="1" ht="15" customHeight="1">
      <c r="A28" s="599">
        <v>23</v>
      </c>
      <c r="B28" s="425" t="s">
        <v>37</v>
      </c>
      <c r="C28" s="130" t="s">
        <v>580</v>
      </c>
      <c r="D28" s="251" t="s">
        <v>251</v>
      </c>
      <c r="E28" s="1219" t="s">
        <v>1125</v>
      </c>
      <c r="F28" s="1220"/>
      <c r="G28" s="403" t="s">
        <v>262</v>
      </c>
      <c r="H28" s="249" t="s">
        <v>581</v>
      </c>
      <c r="I28" s="249" t="s">
        <v>254</v>
      </c>
      <c r="J28" s="97">
        <v>55945</v>
      </c>
      <c r="K28" s="404">
        <v>0</v>
      </c>
      <c r="L28" s="404">
        <v>1</v>
      </c>
      <c r="M28" s="404">
        <v>27</v>
      </c>
      <c r="N28" s="405" t="s">
        <v>261</v>
      </c>
    </row>
    <row r="29" spans="1:14" s="10" customFormat="1" ht="15" customHeight="1">
      <c r="A29" s="599">
        <v>24</v>
      </c>
      <c r="B29" s="1214" t="s">
        <v>39</v>
      </c>
      <c r="C29" s="1050" t="s">
        <v>582</v>
      </c>
      <c r="D29" s="385" t="s">
        <v>251</v>
      </c>
      <c r="E29" s="1276" t="s">
        <v>583</v>
      </c>
      <c r="F29" s="1277"/>
      <c r="G29" s="394" t="s">
        <v>255</v>
      </c>
      <c r="H29" s="371" t="s">
        <v>584</v>
      </c>
      <c r="I29" s="371" t="s">
        <v>256</v>
      </c>
      <c r="J29" s="1217">
        <v>45606</v>
      </c>
      <c r="K29" s="392">
        <v>1</v>
      </c>
      <c r="L29" s="392">
        <v>1</v>
      </c>
      <c r="M29" s="402">
        <v>67</v>
      </c>
      <c r="N29" s="393" t="s">
        <v>261</v>
      </c>
    </row>
    <row r="30" spans="1:14" s="10" customFormat="1" ht="15" customHeight="1">
      <c r="A30" s="599">
        <v>25</v>
      </c>
      <c r="B30" s="1243"/>
      <c r="C30" s="146" t="s">
        <v>41</v>
      </c>
      <c r="D30" s="337" t="s">
        <v>251</v>
      </c>
      <c r="E30" s="1278" t="s">
        <v>583</v>
      </c>
      <c r="F30" s="1279"/>
      <c r="G30" s="338" t="s">
        <v>688</v>
      </c>
      <c r="H30" s="339" t="s">
        <v>584</v>
      </c>
      <c r="I30" s="339" t="s">
        <v>256</v>
      </c>
      <c r="J30" s="1218"/>
      <c r="K30" s="340">
        <v>1</v>
      </c>
      <c r="L30" s="340" t="s">
        <v>172</v>
      </c>
      <c r="M30" s="340" t="s">
        <v>172</v>
      </c>
      <c r="N30" s="350" t="s">
        <v>172</v>
      </c>
    </row>
    <row r="31" spans="1:14" s="10" customFormat="1" ht="15" customHeight="1" thickBot="1">
      <c r="A31" s="599">
        <v>26</v>
      </c>
      <c r="B31" s="1216"/>
      <c r="C31" s="351" t="s">
        <v>42</v>
      </c>
      <c r="D31" s="276" t="s">
        <v>251</v>
      </c>
      <c r="E31" s="1288" t="s">
        <v>583</v>
      </c>
      <c r="F31" s="1289"/>
      <c r="G31" s="345" t="s">
        <v>255</v>
      </c>
      <c r="H31" s="346" t="s">
        <v>584</v>
      </c>
      <c r="I31" s="346" t="s">
        <v>256</v>
      </c>
      <c r="J31" s="1218"/>
      <c r="K31" s="352">
        <v>0</v>
      </c>
      <c r="L31" s="352" t="s">
        <v>172</v>
      </c>
      <c r="M31" s="352" t="s">
        <v>172</v>
      </c>
      <c r="N31" s="353" t="s">
        <v>172</v>
      </c>
    </row>
    <row r="32" spans="1:14" s="10" customFormat="1" ht="15" customHeight="1" thickTop="1">
      <c r="A32" s="710"/>
      <c r="B32" s="1209" t="s">
        <v>585</v>
      </c>
      <c r="C32" s="1210"/>
      <c r="D32" s="1239"/>
      <c r="E32" s="1240"/>
      <c r="F32" s="1240"/>
      <c r="G32" s="1241"/>
      <c r="H32" s="1241"/>
      <c r="I32" s="1242"/>
      <c r="J32" s="1268"/>
      <c r="K32" s="278">
        <f>SUM(K29:K31)</f>
        <v>2</v>
      </c>
      <c r="L32" s="278">
        <f>SUM(L29:L31)</f>
        <v>1</v>
      </c>
      <c r="M32" s="278">
        <f>SUM(M29:M31)</f>
        <v>67</v>
      </c>
      <c r="N32" s="406"/>
    </row>
    <row r="33" spans="1:14" s="10" customFormat="1" ht="21" customHeight="1">
      <c r="A33" s="599">
        <v>27</v>
      </c>
      <c r="B33" s="282" t="s">
        <v>44</v>
      </c>
      <c r="C33" s="72" t="s">
        <v>586</v>
      </c>
      <c r="D33" s="411" t="s">
        <v>1133</v>
      </c>
      <c r="E33" s="1282" t="s">
        <v>1134</v>
      </c>
      <c r="F33" s="1283"/>
      <c r="G33" s="249" t="s">
        <v>253</v>
      </c>
      <c r="H33" s="249" t="s">
        <v>560</v>
      </c>
      <c r="I33" s="249" t="s">
        <v>256</v>
      </c>
      <c r="J33" s="408">
        <v>66792</v>
      </c>
      <c r="K33" s="409">
        <v>0</v>
      </c>
      <c r="L33" s="409">
        <v>1</v>
      </c>
      <c r="M33" s="410">
        <v>36</v>
      </c>
      <c r="N33" s="257" t="s">
        <v>689</v>
      </c>
    </row>
    <row r="34" spans="1:14" s="10" customFormat="1" ht="24.75" customHeight="1">
      <c r="A34" s="599">
        <v>28</v>
      </c>
      <c r="B34" s="1192" t="s">
        <v>46</v>
      </c>
      <c r="C34" s="369" t="s">
        <v>587</v>
      </c>
      <c r="D34" s="412" t="s">
        <v>251</v>
      </c>
      <c r="E34" s="1284" t="s">
        <v>588</v>
      </c>
      <c r="F34" s="1285"/>
      <c r="G34" s="247" t="s">
        <v>253</v>
      </c>
      <c r="H34" s="247" t="s">
        <v>584</v>
      </c>
      <c r="I34" s="413" t="s">
        <v>260</v>
      </c>
      <c r="J34" s="1275">
        <v>35786</v>
      </c>
      <c r="K34" s="373">
        <v>0</v>
      </c>
      <c r="L34" s="373">
        <v>1</v>
      </c>
      <c r="M34" s="373">
        <v>16</v>
      </c>
      <c r="N34" s="374" t="s">
        <v>689</v>
      </c>
    </row>
    <row r="35" spans="1:14" s="10" customFormat="1" ht="15" customHeight="1" thickBot="1">
      <c r="A35" s="599">
        <v>29</v>
      </c>
      <c r="B35" s="1194"/>
      <c r="C35" s="351" t="s">
        <v>589</v>
      </c>
      <c r="D35" s="260" t="s">
        <v>251</v>
      </c>
      <c r="E35" s="1280" t="s">
        <v>263</v>
      </c>
      <c r="F35" s="1281"/>
      <c r="G35" s="261" t="s">
        <v>253</v>
      </c>
      <c r="H35" s="261" t="s">
        <v>590</v>
      </c>
      <c r="I35" s="261" t="s">
        <v>690</v>
      </c>
      <c r="J35" s="1218"/>
      <c r="K35" s="357">
        <v>0</v>
      </c>
      <c r="L35" s="357">
        <v>1</v>
      </c>
      <c r="M35" s="357">
        <v>16</v>
      </c>
      <c r="N35" s="368" t="s">
        <v>691</v>
      </c>
    </row>
    <row r="36" spans="1:14" s="10" customFormat="1" ht="15" customHeight="1" thickTop="1">
      <c r="A36" s="710"/>
      <c r="B36" s="1209" t="s">
        <v>591</v>
      </c>
      <c r="C36" s="1210"/>
      <c r="D36" s="1286"/>
      <c r="E36" s="1287"/>
      <c r="F36" s="1287"/>
      <c r="G36" s="1287"/>
      <c r="H36" s="1287"/>
      <c r="I36" s="1287"/>
      <c r="J36" s="1268"/>
      <c r="K36" s="278">
        <f>SUM(K34:K35)</f>
        <v>0</v>
      </c>
      <c r="L36" s="278">
        <f>SUM(L34:L35)</f>
        <v>2</v>
      </c>
      <c r="M36" s="278">
        <f>SUM(M34:M35)</f>
        <v>32</v>
      </c>
      <c r="N36" s="406"/>
    </row>
    <row r="37" spans="1:14" s="10" customFormat="1" ht="15" customHeight="1">
      <c r="A37" s="599">
        <v>30</v>
      </c>
      <c r="B37" s="1238" t="s">
        <v>49</v>
      </c>
      <c r="C37" s="1136" t="s">
        <v>592</v>
      </c>
      <c r="D37" s="358" t="s">
        <v>692</v>
      </c>
      <c r="E37" s="1273" t="s">
        <v>593</v>
      </c>
      <c r="F37" s="1274"/>
      <c r="G37" s="359" t="s">
        <v>255</v>
      </c>
      <c r="H37" s="359" t="s">
        <v>584</v>
      </c>
      <c r="I37" s="359" t="s">
        <v>256</v>
      </c>
      <c r="J37" s="1189">
        <v>35427</v>
      </c>
      <c r="K37" s="360">
        <v>0</v>
      </c>
      <c r="L37" s="360">
        <v>1</v>
      </c>
      <c r="M37" s="361">
        <v>27</v>
      </c>
      <c r="N37" s="417" t="s">
        <v>1139</v>
      </c>
    </row>
    <row r="38" spans="1:14" s="10" customFormat="1" ht="15" customHeight="1" thickBot="1">
      <c r="A38" s="599">
        <v>31</v>
      </c>
      <c r="B38" s="1256"/>
      <c r="C38" s="1112" t="s">
        <v>51</v>
      </c>
      <c r="D38" s="332"/>
      <c r="E38" s="362" t="s">
        <v>252</v>
      </c>
      <c r="F38" s="363"/>
      <c r="G38" s="249" t="s">
        <v>253</v>
      </c>
      <c r="H38" s="333" t="s">
        <v>581</v>
      </c>
      <c r="I38" s="333" t="s">
        <v>254</v>
      </c>
      <c r="J38" s="1190"/>
      <c r="K38" s="364">
        <v>0</v>
      </c>
      <c r="L38" s="335" t="s">
        <v>172</v>
      </c>
      <c r="M38" s="335" t="s">
        <v>172</v>
      </c>
      <c r="N38" s="336" t="s">
        <v>172</v>
      </c>
    </row>
    <row r="39" spans="1:14" s="10" customFormat="1" ht="15" customHeight="1" thickTop="1">
      <c r="A39" s="710"/>
      <c r="B39" s="1204" t="s">
        <v>594</v>
      </c>
      <c r="C39" s="1205"/>
      <c r="D39" s="1206"/>
      <c r="E39" s="1207"/>
      <c r="F39" s="1207"/>
      <c r="G39" s="1207"/>
      <c r="H39" s="1207"/>
      <c r="I39" s="1208"/>
      <c r="J39" s="1191"/>
      <c r="K39" s="283">
        <f>SUM(K37:K38)</f>
        <v>0</v>
      </c>
      <c r="L39" s="283">
        <f>SUM(L37:L38)</f>
        <v>1</v>
      </c>
      <c r="M39" s="283">
        <f>SUM(M37:M38)</f>
        <v>27</v>
      </c>
      <c r="N39" s="431"/>
    </row>
    <row r="40" spans="1:14" s="10" customFormat="1" ht="15" customHeight="1">
      <c r="A40" s="599">
        <v>32</v>
      </c>
      <c r="B40" s="1192" t="s">
        <v>52</v>
      </c>
      <c r="C40" s="369" t="s">
        <v>595</v>
      </c>
      <c r="D40" s="380" t="s">
        <v>251</v>
      </c>
      <c r="E40" s="1223" t="s">
        <v>596</v>
      </c>
      <c r="F40" s="1269"/>
      <c r="G40" s="371" t="s">
        <v>262</v>
      </c>
      <c r="H40" s="371" t="s">
        <v>597</v>
      </c>
      <c r="I40" s="381" t="s">
        <v>256</v>
      </c>
      <c r="J40" s="1217">
        <v>40087</v>
      </c>
      <c r="K40" s="373">
        <v>0</v>
      </c>
      <c r="L40" s="373">
        <v>1</v>
      </c>
      <c r="M40" s="373">
        <v>4</v>
      </c>
      <c r="N40" s="374" t="s">
        <v>689</v>
      </c>
    </row>
    <row r="41" spans="1:14" s="10" customFormat="1" ht="15" customHeight="1">
      <c r="A41" s="599">
        <v>33</v>
      </c>
      <c r="B41" s="1193"/>
      <c r="C41" s="146" t="s">
        <v>54</v>
      </c>
      <c r="D41" s="337" t="s">
        <v>251</v>
      </c>
      <c r="E41" s="1195" t="s">
        <v>596</v>
      </c>
      <c r="F41" s="1270"/>
      <c r="G41" s="339" t="s">
        <v>262</v>
      </c>
      <c r="H41" s="339" t="s">
        <v>597</v>
      </c>
      <c r="I41" s="365" t="s">
        <v>256</v>
      </c>
      <c r="J41" s="1218"/>
      <c r="K41" s="366">
        <v>0</v>
      </c>
      <c r="L41" s="366">
        <v>0</v>
      </c>
      <c r="M41" s="366">
        <v>4</v>
      </c>
      <c r="N41" s="374" t="s">
        <v>689</v>
      </c>
    </row>
    <row r="42" spans="1:14" s="10" customFormat="1" ht="15" customHeight="1" thickBot="1">
      <c r="A42" s="599">
        <v>34</v>
      </c>
      <c r="B42" s="1194"/>
      <c r="C42" s="351" t="s">
        <v>55</v>
      </c>
      <c r="D42" s="276" t="s">
        <v>251</v>
      </c>
      <c r="E42" s="1233" t="s">
        <v>596</v>
      </c>
      <c r="F42" s="1234"/>
      <c r="G42" s="346" t="s">
        <v>262</v>
      </c>
      <c r="H42" s="346" t="s">
        <v>597</v>
      </c>
      <c r="I42" s="356" t="s">
        <v>256</v>
      </c>
      <c r="J42" s="1218"/>
      <c r="K42" s="357">
        <v>0</v>
      </c>
      <c r="L42" s="357">
        <v>0</v>
      </c>
      <c r="M42" s="357">
        <v>4</v>
      </c>
      <c r="N42" s="374" t="s">
        <v>689</v>
      </c>
    </row>
    <row r="43" spans="1:14" s="10" customFormat="1" ht="15" customHeight="1" thickTop="1">
      <c r="A43" s="710"/>
      <c r="B43" s="1209" t="s">
        <v>598</v>
      </c>
      <c r="C43" s="1210"/>
      <c r="D43" s="1271"/>
      <c r="E43" s="1272"/>
      <c r="F43" s="1272"/>
      <c r="G43" s="1272"/>
      <c r="H43" s="1272"/>
      <c r="I43" s="1272"/>
      <c r="J43" s="1218"/>
      <c r="K43" s="349">
        <v>0</v>
      </c>
      <c r="L43" s="349">
        <v>1</v>
      </c>
      <c r="M43" s="349">
        <v>12</v>
      </c>
      <c r="N43" s="414"/>
    </row>
    <row r="44" spans="1:14" s="10" customFormat="1" ht="21" customHeight="1">
      <c r="A44" s="599">
        <v>35</v>
      </c>
      <c r="B44" s="427" t="s">
        <v>553</v>
      </c>
      <c r="C44" s="72" t="s">
        <v>599</v>
      </c>
      <c r="D44" s="251" t="s">
        <v>251</v>
      </c>
      <c r="E44" s="1200" t="s">
        <v>1151</v>
      </c>
      <c r="F44" s="1201"/>
      <c r="G44" s="249" t="s">
        <v>253</v>
      </c>
      <c r="H44" s="249" t="s">
        <v>600</v>
      </c>
      <c r="I44" s="407" t="s">
        <v>260</v>
      </c>
      <c r="J44" s="408">
        <v>39619</v>
      </c>
      <c r="K44" s="246">
        <v>0</v>
      </c>
      <c r="L44" s="246" t="s">
        <v>172</v>
      </c>
      <c r="M44" s="246" t="s">
        <v>172</v>
      </c>
      <c r="N44" s="257" t="s">
        <v>172</v>
      </c>
    </row>
    <row r="45" spans="1:14" s="10" customFormat="1" ht="15" customHeight="1">
      <c r="A45" s="599">
        <v>36</v>
      </c>
      <c r="B45" s="1193" t="s">
        <v>57</v>
      </c>
      <c r="C45" s="369" t="s">
        <v>601</v>
      </c>
      <c r="D45" s="370" t="s">
        <v>692</v>
      </c>
      <c r="E45" s="1223" t="s">
        <v>1159</v>
      </c>
      <c r="F45" s="1224"/>
      <c r="G45" s="371" t="s">
        <v>1259</v>
      </c>
      <c r="H45" s="371" t="s">
        <v>560</v>
      </c>
      <c r="I45" s="371" t="s">
        <v>256</v>
      </c>
      <c r="J45" s="1217">
        <v>45154</v>
      </c>
      <c r="K45" s="372">
        <v>0</v>
      </c>
      <c r="L45" s="373" t="s">
        <v>172</v>
      </c>
      <c r="M45" s="373" t="s">
        <v>172</v>
      </c>
      <c r="N45" s="374" t="s">
        <v>172</v>
      </c>
    </row>
    <row r="46" spans="1:14" s="10" customFormat="1" ht="15" customHeight="1">
      <c r="A46" s="599">
        <v>37</v>
      </c>
      <c r="B46" s="1193"/>
      <c r="C46" s="146" t="s">
        <v>58</v>
      </c>
      <c r="D46" s="375" t="s">
        <v>251</v>
      </c>
      <c r="E46" s="1195" t="s">
        <v>1158</v>
      </c>
      <c r="F46" s="1196"/>
      <c r="G46" s="339" t="s">
        <v>255</v>
      </c>
      <c r="H46" s="339" t="s">
        <v>602</v>
      </c>
      <c r="I46" s="365" t="s">
        <v>256</v>
      </c>
      <c r="J46" s="1218"/>
      <c r="K46" s="1030">
        <v>0</v>
      </c>
      <c r="L46" s="349" t="s">
        <v>172</v>
      </c>
      <c r="M46" s="349" t="s">
        <v>172</v>
      </c>
      <c r="N46" s="1033" t="s">
        <v>172</v>
      </c>
    </row>
    <row r="47" spans="1:14" s="10" customFormat="1" ht="15" customHeight="1">
      <c r="A47" s="599">
        <v>38</v>
      </c>
      <c r="B47" s="1193"/>
      <c r="C47" s="146" t="s">
        <v>59</v>
      </c>
      <c r="D47" s="375" t="s">
        <v>1167</v>
      </c>
      <c r="E47" s="1195" t="s">
        <v>1169</v>
      </c>
      <c r="F47" s="1196"/>
      <c r="G47" s="339" t="s">
        <v>255</v>
      </c>
      <c r="H47" s="339" t="s">
        <v>602</v>
      </c>
      <c r="I47" s="365" t="s">
        <v>256</v>
      </c>
      <c r="J47" s="1218"/>
      <c r="K47" s="1031">
        <v>0</v>
      </c>
      <c r="L47" s="1032" t="s">
        <v>172</v>
      </c>
      <c r="M47" s="1032" t="s">
        <v>172</v>
      </c>
      <c r="N47" s="367" t="s">
        <v>172</v>
      </c>
    </row>
    <row r="48" spans="1:14" s="10" customFormat="1" ht="15" customHeight="1" thickBot="1">
      <c r="A48" s="599">
        <v>39</v>
      </c>
      <c r="B48" s="1194"/>
      <c r="C48" s="351" t="s">
        <v>60</v>
      </c>
      <c r="D48" s="377" t="s">
        <v>251</v>
      </c>
      <c r="E48" s="1231" t="s">
        <v>1168</v>
      </c>
      <c r="F48" s="1232"/>
      <c r="G48" s="346" t="s">
        <v>255</v>
      </c>
      <c r="H48" s="346" t="s">
        <v>602</v>
      </c>
      <c r="I48" s="356" t="s">
        <v>256</v>
      </c>
      <c r="J48" s="1218"/>
      <c r="K48" s="384">
        <v>0</v>
      </c>
      <c r="L48" s="357" t="s">
        <v>172</v>
      </c>
      <c r="M48" s="357" t="s">
        <v>172</v>
      </c>
      <c r="N48" s="1034" t="s">
        <v>172</v>
      </c>
    </row>
    <row r="49" spans="1:14" s="10" customFormat="1" ht="15" customHeight="1" thickTop="1">
      <c r="A49" s="710"/>
      <c r="B49" s="1198" t="s">
        <v>603</v>
      </c>
      <c r="C49" s="1199"/>
      <c r="D49" s="1263"/>
      <c r="E49" s="1241"/>
      <c r="F49" s="1241"/>
      <c r="G49" s="1241"/>
      <c r="H49" s="1241"/>
      <c r="I49" s="1242"/>
      <c r="J49" s="1268"/>
      <c r="K49" s="278">
        <v>0</v>
      </c>
      <c r="L49" s="278">
        <v>0</v>
      </c>
      <c r="M49" s="278">
        <v>0</v>
      </c>
      <c r="N49" s="406"/>
    </row>
    <row r="50" spans="1:14" s="10" customFormat="1" ht="15" customHeight="1">
      <c r="A50" s="599">
        <v>40</v>
      </c>
      <c r="B50" s="1237" t="s">
        <v>61</v>
      </c>
      <c r="C50" s="397" t="s">
        <v>0</v>
      </c>
      <c r="D50" s="415" t="s">
        <v>604</v>
      </c>
      <c r="E50" s="1257" t="s">
        <v>605</v>
      </c>
      <c r="F50" s="1258"/>
      <c r="G50" s="359" t="s">
        <v>262</v>
      </c>
      <c r="H50" s="359" t="s">
        <v>560</v>
      </c>
      <c r="I50" s="416" t="s">
        <v>256</v>
      </c>
      <c r="J50" s="1189">
        <v>52282</v>
      </c>
      <c r="K50" s="265">
        <v>0</v>
      </c>
      <c r="L50" s="265" t="s">
        <v>172</v>
      </c>
      <c r="M50" s="265" t="s">
        <v>172</v>
      </c>
      <c r="N50" s="266" t="s">
        <v>172</v>
      </c>
    </row>
    <row r="51" spans="1:14" s="10" customFormat="1" ht="15" customHeight="1">
      <c r="A51" s="599">
        <v>41</v>
      </c>
      <c r="B51" s="1238"/>
      <c r="C51" s="317" t="s">
        <v>606</v>
      </c>
      <c r="D51" s="318" t="s">
        <v>692</v>
      </c>
      <c r="E51" s="1264" t="s">
        <v>1175</v>
      </c>
      <c r="F51" s="1265"/>
      <c r="G51" s="320" t="s">
        <v>253</v>
      </c>
      <c r="H51" s="320" t="s">
        <v>560</v>
      </c>
      <c r="I51" s="328" t="s">
        <v>264</v>
      </c>
      <c r="J51" s="1190"/>
      <c r="K51" s="329">
        <v>0</v>
      </c>
      <c r="L51" s="329" t="s">
        <v>172</v>
      </c>
      <c r="M51" s="378" t="s">
        <v>172</v>
      </c>
      <c r="N51" s="379" t="s">
        <v>172</v>
      </c>
    </row>
    <row r="52" spans="1:14" s="10" customFormat="1" ht="15" customHeight="1" thickBot="1">
      <c r="A52" s="599">
        <v>42</v>
      </c>
      <c r="B52" s="1256"/>
      <c r="C52" s="331" t="s">
        <v>63</v>
      </c>
      <c r="D52" s="332" t="s">
        <v>692</v>
      </c>
      <c r="E52" s="1229" t="s">
        <v>607</v>
      </c>
      <c r="F52" s="1267"/>
      <c r="G52" s="333" t="s">
        <v>253</v>
      </c>
      <c r="H52" s="333" t="s">
        <v>608</v>
      </c>
      <c r="I52" s="334" t="s">
        <v>256</v>
      </c>
      <c r="J52" s="1190"/>
      <c r="K52" s="335">
        <v>0</v>
      </c>
      <c r="L52" s="335">
        <v>1</v>
      </c>
      <c r="M52" s="335">
        <v>8</v>
      </c>
      <c r="N52" s="336" t="s">
        <v>689</v>
      </c>
    </row>
    <row r="53" spans="1:14" s="10" customFormat="1" ht="15" customHeight="1" thickTop="1">
      <c r="A53" s="599"/>
      <c r="B53" s="1204" t="s">
        <v>609</v>
      </c>
      <c r="C53" s="1266"/>
      <c r="D53" s="1206"/>
      <c r="E53" s="1207"/>
      <c r="F53" s="1207"/>
      <c r="G53" s="1207"/>
      <c r="H53" s="1207"/>
      <c r="I53" s="1208"/>
      <c r="J53" s="1191"/>
      <c r="K53" s="283">
        <v>0</v>
      </c>
      <c r="L53" s="283">
        <v>1</v>
      </c>
      <c r="M53" s="283">
        <f>SUM(M50:M52)</f>
        <v>8</v>
      </c>
      <c r="N53" s="431"/>
    </row>
    <row r="54" spans="1:14" s="10" customFormat="1" ht="22.5" customHeight="1">
      <c r="A54" s="599">
        <v>43</v>
      </c>
      <c r="B54" s="1192" t="s">
        <v>64</v>
      </c>
      <c r="C54" s="369" t="s">
        <v>65</v>
      </c>
      <c r="D54" s="380" t="s">
        <v>251</v>
      </c>
      <c r="E54" s="1223" t="s">
        <v>1179</v>
      </c>
      <c r="F54" s="1255"/>
      <c r="G54" s="371" t="s">
        <v>262</v>
      </c>
      <c r="H54" s="371" t="s">
        <v>610</v>
      </c>
      <c r="I54" s="381" t="s">
        <v>256</v>
      </c>
      <c r="J54" s="1217">
        <v>32740</v>
      </c>
      <c r="K54" s="373">
        <v>0</v>
      </c>
      <c r="L54" s="373" t="s">
        <v>172</v>
      </c>
      <c r="M54" s="373" t="s">
        <v>172</v>
      </c>
      <c r="N54" s="374" t="s">
        <v>172</v>
      </c>
    </row>
    <row r="55" spans="1:14" s="10" customFormat="1" ht="15" customHeight="1">
      <c r="A55" s="599">
        <v>44</v>
      </c>
      <c r="B55" s="1193"/>
      <c r="C55" s="146" t="s">
        <v>66</v>
      </c>
      <c r="D55" s="375" t="s">
        <v>251</v>
      </c>
      <c r="E55" s="1195" t="s">
        <v>611</v>
      </c>
      <c r="F55" s="1196"/>
      <c r="G55" s="339" t="s">
        <v>262</v>
      </c>
      <c r="H55" s="339" t="s">
        <v>602</v>
      </c>
      <c r="I55" s="365" t="s">
        <v>256</v>
      </c>
      <c r="J55" s="1218"/>
      <c r="K55" s="366">
        <v>0</v>
      </c>
      <c r="L55" s="366" t="s">
        <v>172</v>
      </c>
      <c r="M55" s="366" t="s">
        <v>172</v>
      </c>
      <c r="N55" s="367" t="s">
        <v>172</v>
      </c>
    </row>
    <row r="56" spans="1:14" s="10" customFormat="1" ht="15" customHeight="1">
      <c r="A56" s="599">
        <v>45</v>
      </c>
      <c r="B56" s="1193"/>
      <c r="C56" s="146" t="s">
        <v>67</v>
      </c>
      <c r="D56" s="382"/>
      <c r="E56" s="1195" t="s">
        <v>1183</v>
      </c>
      <c r="F56" s="1197"/>
      <c r="G56" s="339" t="s">
        <v>265</v>
      </c>
      <c r="H56" s="339" t="s">
        <v>560</v>
      </c>
      <c r="I56" s="365" t="s">
        <v>260</v>
      </c>
      <c r="J56" s="1218"/>
      <c r="K56" s="366">
        <v>0</v>
      </c>
      <c r="L56" s="366" t="s">
        <v>172</v>
      </c>
      <c r="M56" s="366" t="s">
        <v>172</v>
      </c>
      <c r="N56" s="367" t="s">
        <v>172</v>
      </c>
    </row>
    <row r="57" spans="1:14" s="10" customFormat="1" ht="15" customHeight="1">
      <c r="A57" s="599">
        <v>46</v>
      </c>
      <c r="B57" s="1193"/>
      <c r="C57" s="146" t="s">
        <v>612</v>
      </c>
      <c r="D57" s="375" t="s">
        <v>251</v>
      </c>
      <c r="E57" s="1195" t="s">
        <v>1199</v>
      </c>
      <c r="F57" s="1197"/>
      <c r="G57" s="339" t="s">
        <v>262</v>
      </c>
      <c r="H57" s="339" t="s">
        <v>555</v>
      </c>
      <c r="I57" s="365" t="s">
        <v>256</v>
      </c>
      <c r="J57" s="1218"/>
      <c r="K57" s="366">
        <v>0</v>
      </c>
      <c r="L57" s="366" t="s">
        <v>172</v>
      </c>
      <c r="M57" s="366" t="s">
        <v>172</v>
      </c>
      <c r="N57" s="367" t="s">
        <v>172</v>
      </c>
    </row>
    <row r="58" spans="1:14" s="10" customFormat="1" ht="15" customHeight="1" thickBot="1">
      <c r="A58" s="599">
        <v>47</v>
      </c>
      <c r="B58" s="1194"/>
      <c r="C58" s="351" t="s">
        <v>613</v>
      </c>
      <c r="D58" s="377" t="s">
        <v>266</v>
      </c>
      <c r="E58" s="1233" t="s">
        <v>559</v>
      </c>
      <c r="F58" s="1262"/>
      <c r="G58" s="346" t="s">
        <v>693</v>
      </c>
      <c r="H58" s="346" t="s">
        <v>560</v>
      </c>
      <c r="I58" s="356" t="s">
        <v>260</v>
      </c>
      <c r="J58" s="1218"/>
      <c r="K58" s="357">
        <v>1</v>
      </c>
      <c r="L58" s="357" t="s">
        <v>172</v>
      </c>
      <c r="M58" s="357" t="s">
        <v>172</v>
      </c>
      <c r="N58" s="368" t="s">
        <v>172</v>
      </c>
    </row>
    <row r="59" spans="1:14" s="10" customFormat="1" ht="15" customHeight="1" thickTop="1">
      <c r="A59" s="710"/>
      <c r="B59" s="1198" t="s">
        <v>614</v>
      </c>
      <c r="C59" s="1199"/>
      <c r="D59" s="1263"/>
      <c r="E59" s="1241"/>
      <c r="F59" s="1241"/>
      <c r="G59" s="1241"/>
      <c r="H59" s="1241"/>
      <c r="I59" s="1242"/>
      <c r="J59" s="1268"/>
      <c r="K59" s="278">
        <v>1</v>
      </c>
      <c r="L59" s="278" t="s">
        <v>1161</v>
      </c>
      <c r="M59" s="278" t="s">
        <v>1161</v>
      </c>
      <c r="N59" s="406"/>
    </row>
    <row r="60" spans="1:14" s="10" customFormat="1" ht="15" customHeight="1">
      <c r="A60" s="599">
        <v>48</v>
      </c>
      <c r="B60" s="1202" t="s">
        <v>70</v>
      </c>
      <c r="C60" s="1137" t="s">
        <v>71</v>
      </c>
      <c r="D60" s="415" t="s">
        <v>251</v>
      </c>
      <c r="E60" s="1227" t="s">
        <v>1230</v>
      </c>
      <c r="F60" s="1228"/>
      <c r="G60" s="359" t="s">
        <v>253</v>
      </c>
      <c r="H60" s="359" t="s">
        <v>615</v>
      </c>
      <c r="I60" s="359" t="s">
        <v>254</v>
      </c>
      <c r="J60" s="1189">
        <v>37964</v>
      </c>
      <c r="K60" s="360">
        <v>0</v>
      </c>
      <c r="L60" s="360" t="s">
        <v>172</v>
      </c>
      <c r="M60" s="360" t="s">
        <v>172</v>
      </c>
      <c r="N60" s="417" t="s">
        <v>172</v>
      </c>
    </row>
    <row r="61" spans="1:14" s="10" customFormat="1" ht="15" customHeight="1" thickBot="1">
      <c r="A61" s="599">
        <v>49</v>
      </c>
      <c r="B61" s="1203"/>
      <c r="C61" s="331" t="s">
        <v>554</v>
      </c>
      <c r="D61" s="383" t="s">
        <v>251</v>
      </c>
      <c r="E61" s="1229" t="s">
        <v>1231</v>
      </c>
      <c r="F61" s="1230"/>
      <c r="G61" s="333" t="s">
        <v>253</v>
      </c>
      <c r="H61" s="333" t="s">
        <v>616</v>
      </c>
      <c r="I61" s="333" t="s">
        <v>254</v>
      </c>
      <c r="J61" s="1190"/>
      <c r="K61" s="335">
        <v>0</v>
      </c>
      <c r="L61" s="335" t="s">
        <v>172</v>
      </c>
      <c r="M61" s="364" t="s">
        <v>172</v>
      </c>
      <c r="N61" s="336" t="s">
        <v>172</v>
      </c>
    </row>
    <row r="62" spans="1:14" s="10" customFormat="1" ht="15" customHeight="1" thickTop="1">
      <c r="A62" s="710"/>
      <c r="B62" s="1204" t="s">
        <v>617</v>
      </c>
      <c r="C62" s="1205"/>
      <c r="D62" s="1206"/>
      <c r="E62" s="1207"/>
      <c r="F62" s="1207"/>
      <c r="G62" s="1207"/>
      <c r="H62" s="1207"/>
      <c r="I62" s="1208"/>
      <c r="J62" s="1191"/>
      <c r="K62" s="283">
        <v>0</v>
      </c>
      <c r="L62" s="283" t="s">
        <v>618</v>
      </c>
      <c r="M62" s="283" t="s">
        <v>618</v>
      </c>
      <c r="N62" s="431"/>
    </row>
    <row r="63" spans="1:14" s="10" customFormat="1" ht="15" customHeight="1">
      <c r="A63" s="599">
        <v>50</v>
      </c>
      <c r="B63" s="1243" t="s">
        <v>73</v>
      </c>
      <c r="C63" s="285" t="s">
        <v>619</v>
      </c>
      <c r="D63" s="380" t="s">
        <v>251</v>
      </c>
      <c r="E63" s="1223" t="s">
        <v>1200</v>
      </c>
      <c r="F63" s="1224"/>
      <c r="G63" s="371" t="s">
        <v>688</v>
      </c>
      <c r="H63" s="371" t="s">
        <v>584</v>
      </c>
      <c r="I63" s="371" t="s">
        <v>694</v>
      </c>
      <c r="J63" s="1217">
        <v>16200</v>
      </c>
      <c r="K63" s="373">
        <v>0</v>
      </c>
      <c r="L63" s="373" t="s">
        <v>172</v>
      </c>
      <c r="M63" s="373" t="s">
        <v>172</v>
      </c>
      <c r="N63" s="374" t="s">
        <v>172</v>
      </c>
    </row>
    <row r="64" spans="1:14" s="10" customFormat="1" ht="15" customHeight="1" thickBot="1">
      <c r="A64" s="599">
        <v>51</v>
      </c>
      <c r="B64" s="1216"/>
      <c r="C64" s="1110" t="s">
        <v>620</v>
      </c>
      <c r="D64" s="377" t="s">
        <v>251</v>
      </c>
      <c r="E64" s="1225" t="s">
        <v>1201</v>
      </c>
      <c r="F64" s="1226"/>
      <c r="G64" s="346" t="s">
        <v>255</v>
      </c>
      <c r="H64" s="346" t="s">
        <v>584</v>
      </c>
      <c r="I64" s="356" t="s">
        <v>256</v>
      </c>
      <c r="J64" s="1218"/>
      <c r="K64" s="384">
        <v>0</v>
      </c>
      <c r="L64" s="384" t="s">
        <v>172</v>
      </c>
      <c r="M64" s="357" t="s">
        <v>172</v>
      </c>
      <c r="N64" s="368" t="s">
        <v>172</v>
      </c>
    </row>
    <row r="65" spans="1:14" s="10" customFormat="1" ht="15" customHeight="1" thickTop="1">
      <c r="A65" s="710"/>
      <c r="B65" s="1209" t="s">
        <v>621</v>
      </c>
      <c r="C65" s="1210"/>
      <c r="D65" s="1259"/>
      <c r="E65" s="1260"/>
      <c r="F65" s="1260"/>
      <c r="G65" s="1260"/>
      <c r="H65" s="1260"/>
      <c r="I65" s="1261"/>
      <c r="J65" s="1218"/>
      <c r="K65" s="349">
        <v>0</v>
      </c>
      <c r="L65" s="349" t="s">
        <v>618</v>
      </c>
      <c r="M65" s="349" t="s">
        <v>618</v>
      </c>
      <c r="N65" s="414"/>
    </row>
    <row r="66" spans="1:14" s="10" customFormat="1" ht="15" customHeight="1">
      <c r="A66" s="599">
        <v>52</v>
      </c>
      <c r="B66" s="282" t="s">
        <v>77</v>
      </c>
      <c r="C66" s="72" t="s">
        <v>78</v>
      </c>
      <c r="D66" s="419" t="s">
        <v>251</v>
      </c>
      <c r="E66" s="1219" t="s">
        <v>1195</v>
      </c>
      <c r="F66" s="1220"/>
      <c r="G66" s="249" t="s">
        <v>253</v>
      </c>
      <c r="H66" s="249" t="s">
        <v>622</v>
      </c>
      <c r="I66" s="407" t="s">
        <v>256</v>
      </c>
      <c r="J66" s="408">
        <v>12169</v>
      </c>
      <c r="K66" s="246">
        <v>0</v>
      </c>
      <c r="L66" s="246" t="s">
        <v>172</v>
      </c>
      <c r="M66" s="246" t="s">
        <v>172</v>
      </c>
      <c r="N66" s="257" t="s">
        <v>172</v>
      </c>
    </row>
    <row r="67" spans="1:14" s="10" customFormat="1" ht="15" customHeight="1">
      <c r="A67" s="599">
        <v>53</v>
      </c>
      <c r="B67" s="279" t="s">
        <v>79</v>
      </c>
      <c r="C67" s="68" t="s">
        <v>80</v>
      </c>
      <c r="D67" s="401" t="s">
        <v>267</v>
      </c>
      <c r="E67" s="1221" t="s">
        <v>1202</v>
      </c>
      <c r="F67" s="1222"/>
      <c r="G67" s="250" t="s">
        <v>253</v>
      </c>
      <c r="H67" s="250" t="s">
        <v>584</v>
      </c>
      <c r="I67" s="250" t="s">
        <v>254</v>
      </c>
      <c r="J67" s="101">
        <v>11019</v>
      </c>
      <c r="K67" s="248">
        <v>0</v>
      </c>
      <c r="L67" s="248" t="s">
        <v>172</v>
      </c>
      <c r="M67" s="248" t="s">
        <v>172</v>
      </c>
      <c r="N67" s="258" t="s">
        <v>172</v>
      </c>
    </row>
    <row r="68" spans="1:14" s="10" customFormat="1" ht="24.75" customHeight="1">
      <c r="A68" s="599">
        <v>54</v>
      </c>
      <c r="B68" s="425" t="s">
        <v>81</v>
      </c>
      <c r="C68" s="72" t="s">
        <v>82</v>
      </c>
      <c r="D68" s="419" t="s">
        <v>251</v>
      </c>
      <c r="E68" s="1200" t="s">
        <v>1204</v>
      </c>
      <c r="F68" s="1201"/>
      <c r="G68" s="249" t="s">
        <v>255</v>
      </c>
      <c r="H68" s="249" t="s">
        <v>597</v>
      </c>
      <c r="I68" s="407" t="s">
        <v>254</v>
      </c>
      <c r="J68" s="408">
        <v>15952</v>
      </c>
      <c r="K68" s="246">
        <v>0</v>
      </c>
      <c r="L68" s="246" t="s">
        <v>172</v>
      </c>
      <c r="M68" s="246" t="s">
        <v>172</v>
      </c>
      <c r="N68" s="257" t="s">
        <v>172</v>
      </c>
    </row>
    <row r="69" spans="1:14" s="10" customFormat="1" ht="15" customHeight="1">
      <c r="A69" s="599">
        <v>55</v>
      </c>
      <c r="B69" s="281" t="s">
        <v>83</v>
      </c>
      <c r="C69" s="68" t="s">
        <v>84</v>
      </c>
      <c r="D69" s="401" t="s">
        <v>251</v>
      </c>
      <c r="E69" s="1251" t="s">
        <v>1207</v>
      </c>
      <c r="F69" s="1252"/>
      <c r="G69" s="250" t="s">
        <v>255</v>
      </c>
      <c r="H69" s="250" t="s">
        <v>623</v>
      </c>
      <c r="I69" s="420" t="s">
        <v>256</v>
      </c>
      <c r="J69" s="421">
        <v>14544</v>
      </c>
      <c r="K69" s="248">
        <v>0</v>
      </c>
      <c r="L69" s="248" t="s">
        <v>172</v>
      </c>
      <c r="M69" s="248" t="s">
        <v>172</v>
      </c>
      <c r="N69" s="258" t="s">
        <v>172</v>
      </c>
    </row>
    <row r="70" spans="1:14" s="10" customFormat="1" ht="15" customHeight="1">
      <c r="A70" s="599">
        <v>56</v>
      </c>
      <c r="B70" s="280" t="s">
        <v>85</v>
      </c>
      <c r="C70" s="263" t="s">
        <v>86</v>
      </c>
      <c r="D70" s="418" t="s">
        <v>251</v>
      </c>
      <c r="E70" s="1253" t="s">
        <v>624</v>
      </c>
      <c r="F70" s="1254"/>
      <c r="G70" s="259" t="s">
        <v>255</v>
      </c>
      <c r="H70" s="259" t="s">
        <v>625</v>
      </c>
      <c r="I70" s="264" t="s">
        <v>256</v>
      </c>
      <c r="J70" s="354">
        <v>11410</v>
      </c>
      <c r="K70" s="265">
        <v>0</v>
      </c>
      <c r="L70" s="355" t="s">
        <v>172</v>
      </c>
      <c r="M70" s="355" t="s">
        <v>172</v>
      </c>
      <c r="N70" s="432" t="s">
        <v>172</v>
      </c>
    </row>
    <row r="71" spans="1:14" s="10" customFormat="1" ht="15" customHeight="1">
      <c r="A71" s="731">
        <v>57</v>
      </c>
      <c r="B71" s="426" t="s">
        <v>87</v>
      </c>
      <c r="C71" s="68" t="s">
        <v>626</v>
      </c>
      <c r="D71" s="401" t="s">
        <v>251</v>
      </c>
      <c r="E71" s="1221" t="s">
        <v>627</v>
      </c>
      <c r="F71" s="1222"/>
      <c r="G71" s="250" t="s">
        <v>262</v>
      </c>
      <c r="H71" s="250" t="s">
        <v>628</v>
      </c>
      <c r="I71" s="250" t="s">
        <v>260</v>
      </c>
      <c r="J71" s="101">
        <v>6493</v>
      </c>
      <c r="K71" s="248">
        <v>0</v>
      </c>
      <c r="L71" s="376" t="s">
        <v>172</v>
      </c>
      <c r="M71" s="248" t="s">
        <v>172</v>
      </c>
      <c r="N71" s="258" t="s">
        <v>172</v>
      </c>
    </row>
    <row r="72" spans="1:14" s="10" customFormat="1" ht="15" customHeight="1">
      <c r="A72" s="599">
        <v>58</v>
      </c>
      <c r="B72" s="428" t="s">
        <v>89</v>
      </c>
      <c r="C72" s="72" t="s">
        <v>90</v>
      </c>
      <c r="D72" s="429" t="s">
        <v>267</v>
      </c>
      <c r="E72" s="1219" t="s">
        <v>252</v>
      </c>
      <c r="F72" s="1220"/>
      <c r="G72" s="249" t="s">
        <v>255</v>
      </c>
      <c r="H72" s="249" t="s">
        <v>581</v>
      </c>
      <c r="I72" s="264" t="s">
        <v>256</v>
      </c>
      <c r="J72" s="1049">
        <v>5723</v>
      </c>
      <c r="K72" s="265">
        <v>0</v>
      </c>
      <c r="L72" s="265" t="s">
        <v>172</v>
      </c>
      <c r="M72" s="265" t="s">
        <v>172</v>
      </c>
      <c r="N72" s="266" t="s">
        <v>172</v>
      </c>
    </row>
    <row r="73" spans="1:14" s="10" customFormat="1" ht="25.5" customHeight="1">
      <c r="A73" s="731">
        <v>59</v>
      </c>
      <c r="B73" s="1214" t="s">
        <v>91</v>
      </c>
      <c r="C73" s="285" t="s">
        <v>601</v>
      </c>
      <c r="D73" s="422" t="s">
        <v>1133</v>
      </c>
      <c r="E73" s="1195" t="s">
        <v>1234</v>
      </c>
      <c r="F73" s="1196"/>
      <c r="G73" s="371" t="s">
        <v>255</v>
      </c>
      <c r="H73" s="423" t="s">
        <v>623</v>
      </c>
      <c r="I73" s="420" t="s">
        <v>256</v>
      </c>
      <c r="J73" s="1275">
        <v>16792</v>
      </c>
      <c r="K73" s="424">
        <v>0</v>
      </c>
      <c r="L73" s="424" t="s">
        <v>1161</v>
      </c>
      <c r="M73" s="424" t="s">
        <v>1161</v>
      </c>
      <c r="N73" s="430" t="s">
        <v>1161</v>
      </c>
    </row>
    <row r="74" spans="1:14" s="10" customFormat="1" ht="21" customHeight="1">
      <c r="A74" s="731">
        <v>60</v>
      </c>
      <c r="B74" s="1215"/>
      <c r="C74" s="146" t="s">
        <v>92</v>
      </c>
      <c r="D74" s="385" t="s">
        <v>251</v>
      </c>
      <c r="E74" s="1195" t="s">
        <v>1234</v>
      </c>
      <c r="F74" s="1196"/>
      <c r="G74" s="371" t="s">
        <v>255</v>
      </c>
      <c r="H74" s="371" t="s">
        <v>555</v>
      </c>
      <c r="I74" s="381" t="s">
        <v>254</v>
      </c>
      <c r="J74" s="1318"/>
      <c r="K74" s="373">
        <v>0</v>
      </c>
      <c r="L74" s="373" t="s">
        <v>172</v>
      </c>
      <c r="M74" s="373" t="s">
        <v>172</v>
      </c>
      <c r="N74" s="374" t="s">
        <v>172</v>
      </c>
    </row>
    <row r="75" spans="1:14" s="10" customFormat="1" ht="25.5" customHeight="1" thickBot="1">
      <c r="A75" s="731">
        <v>61</v>
      </c>
      <c r="B75" s="1216"/>
      <c r="C75" s="351" t="s">
        <v>629</v>
      </c>
      <c r="D75" s="377" t="s">
        <v>251</v>
      </c>
      <c r="E75" s="1195" t="s">
        <v>1234</v>
      </c>
      <c r="F75" s="1196"/>
      <c r="G75" s="346" t="s">
        <v>255</v>
      </c>
      <c r="H75" s="346" t="s">
        <v>555</v>
      </c>
      <c r="I75" s="346" t="s">
        <v>256</v>
      </c>
      <c r="J75" s="1318"/>
      <c r="K75" s="384">
        <v>0</v>
      </c>
      <c r="L75" s="384" t="s">
        <v>172</v>
      </c>
      <c r="M75" s="384" t="s">
        <v>172</v>
      </c>
      <c r="N75" s="368" t="s">
        <v>172</v>
      </c>
    </row>
    <row r="76" spans="1:14" s="10" customFormat="1" ht="15" customHeight="1" thickTop="1">
      <c r="A76" s="710"/>
      <c r="B76" s="1209" t="s">
        <v>630</v>
      </c>
      <c r="C76" s="1210"/>
      <c r="D76" s="1211"/>
      <c r="E76" s="1212"/>
      <c r="F76" s="1212"/>
      <c r="G76" s="1212"/>
      <c r="H76" s="1212"/>
      <c r="I76" s="1213"/>
      <c r="J76" s="1319"/>
      <c r="K76" s="278">
        <v>0</v>
      </c>
      <c r="L76" s="278" t="s">
        <v>785</v>
      </c>
      <c r="M76" s="278" t="s">
        <v>785</v>
      </c>
      <c r="N76" s="406"/>
    </row>
    <row r="77" spans="1:14" s="10" customFormat="1" ht="15" customHeight="1">
      <c r="A77" s="599">
        <v>62</v>
      </c>
      <c r="B77" s="425" t="s">
        <v>94</v>
      </c>
      <c r="C77" s="72" t="s">
        <v>95</v>
      </c>
      <c r="D77" s="251" t="s">
        <v>692</v>
      </c>
      <c r="E77" s="1200" t="s">
        <v>1236</v>
      </c>
      <c r="F77" s="1250"/>
      <c r="G77" s="249" t="s">
        <v>255</v>
      </c>
      <c r="H77" s="249" t="s">
        <v>631</v>
      </c>
      <c r="I77" s="407" t="s">
        <v>256</v>
      </c>
      <c r="J77" s="98" t="s">
        <v>632</v>
      </c>
      <c r="K77" s="246">
        <v>0</v>
      </c>
      <c r="L77" s="246" t="s">
        <v>172</v>
      </c>
      <c r="M77" s="246" t="s">
        <v>172</v>
      </c>
      <c r="N77" s="257" t="s">
        <v>172</v>
      </c>
    </row>
    <row r="78" spans="1:14" s="10" customFormat="1" ht="15" customHeight="1" thickBot="1">
      <c r="A78" s="732">
        <v>63</v>
      </c>
      <c r="B78" s="277" t="s">
        <v>94</v>
      </c>
      <c r="C78" s="232" t="s">
        <v>96</v>
      </c>
      <c r="D78" s="1081" t="s">
        <v>1238</v>
      </c>
      <c r="E78" s="1248" t="s">
        <v>172</v>
      </c>
      <c r="F78" s="1249"/>
      <c r="G78" s="1083">
        <v>0.4166666666666667</v>
      </c>
      <c r="H78" s="268" t="s">
        <v>590</v>
      </c>
      <c r="I78" s="1082">
        <v>0.625</v>
      </c>
      <c r="J78" s="134" t="s">
        <v>633</v>
      </c>
      <c r="K78" s="843">
        <v>0</v>
      </c>
      <c r="L78" s="843" t="s">
        <v>172</v>
      </c>
      <c r="M78" s="843" t="s">
        <v>172</v>
      </c>
      <c r="N78" s="269" t="s">
        <v>172</v>
      </c>
    </row>
    <row r="79" spans="2:14" ht="13.5">
      <c r="B79" s="85"/>
      <c r="C79" s="253"/>
      <c r="D79" s="85" t="s">
        <v>1241</v>
      </c>
      <c r="E79" s="85"/>
      <c r="F79" s="85"/>
      <c r="G79" s="254"/>
      <c r="H79" s="254"/>
      <c r="I79" s="1084"/>
      <c r="J79" s="255"/>
      <c r="K79" s="256"/>
      <c r="L79" s="256"/>
      <c r="M79" s="256"/>
      <c r="N79" s="256"/>
    </row>
    <row r="80" spans="4:10" ht="13.5">
      <c r="D80" s="1" t="s">
        <v>1261</v>
      </c>
      <c r="J80" s="255"/>
    </row>
    <row r="81" spans="4:10" ht="13.5">
      <c r="D81" s="1" t="s">
        <v>1258</v>
      </c>
      <c r="J81" s="113"/>
    </row>
    <row r="82" ht="13.5">
      <c r="J82" s="113"/>
    </row>
    <row r="83" ht="13.5">
      <c r="J83" s="113"/>
    </row>
    <row r="84" ht="13.5">
      <c r="J84" s="113"/>
    </row>
    <row r="85" ht="13.5">
      <c r="J85" s="113"/>
    </row>
    <row r="86" ht="13.5">
      <c r="J86" s="113"/>
    </row>
    <row r="87" ht="13.5">
      <c r="J87" s="113"/>
    </row>
    <row r="88" ht="13.5">
      <c r="J88" s="113"/>
    </row>
    <row r="89" ht="13.5">
      <c r="J89" s="113"/>
    </row>
    <row r="90" ht="13.5">
      <c r="J90" s="113"/>
    </row>
    <row r="91" ht="13.5">
      <c r="J91" s="113"/>
    </row>
    <row r="92" ht="13.5">
      <c r="J92" s="113"/>
    </row>
    <row r="93" ht="13.5">
      <c r="J93" s="113"/>
    </row>
    <row r="94" ht="13.5">
      <c r="J94" s="113"/>
    </row>
    <row r="95" ht="13.5">
      <c r="J95" s="113"/>
    </row>
    <row r="96" ht="13.5">
      <c r="J96" s="113"/>
    </row>
    <row r="97" ht="13.5">
      <c r="J97" s="113"/>
    </row>
    <row r="98" ht="13.5">
      <c r="J98" s="113"/>
    </row>
    <row r="99" ht="13.5">
      <c r="J99" s="113"/>
    </row>
    <row r="100" ht="13.5">
      <c r="J100" s="113"/>
    </row>
    <row r="101" ht="13.5">
      <c r="J101" s="113"/>
    </row>
    <row r="102" ht="13.5">
      <c r="J102" s="113"/>
    </row>
    <row r="103" ht="13.5">
      <c r="J103" s="113"/>
    </row>
    <row r="104" ht="13.5">
      <c r="J104" s="113"/>
    </row>
    <row r="105" ht="13.5">
      <c r="J105" s="113"/>
    </row>
    <row r="106" ht="13.5">
      <c r="J106" s="113"/>
    </row>
    <row r="107" ht="13.5">
      <c r="J107" s="113"/>
    </row>
    <row r="108" ht="13.5">
      <c r="J108" s="113"/>
    </row>
    <row r="109" ht="13.5">
      <c r="J109" s="113"/>
    </row>
    <row r="110" ht="13.5">
      <c r="J110" s="113"/>
    </row>
    <row r="111" ht="13.5">
      <c r="J111" s="113"/>
    </row>
    <row r="112" ht="13.5">
      <c r="J112" s="113"/>
    </row>
    <row r="113" ht="13.5">
      <c r="J113" s="113"/>
    </row>
    <row r="114" ht="13.5">
      <c r="J114" s="113"/>
    </row>
    <row r="115" ht="13.5">
      <c r="J115" s="113"/>
    </row>
    <row r="116" ht="13.5">
      <c r="J116" s="113"/>
    </row>
    <row r="117" ht="13.5">
      <c r="J117" s="113"/>
    </row>
    <row r="118" ht="13.5">
      <c r="J118" s="113"/>
    </row>
    <row r="119" ht="13.5">
      <c r="J119" s="113"/>
    </row>
    <row r="120" ht="13.5">
      <c r="J120" s="113"/>
    </row>
    <row r="121" ht="13.5">
      <c r="J121" s="113"/>
    </row>
  </sheetData>
  <sheetProtection/>
  <mergeCells count="123">
    <mergeCell ref="E12:F12"/>
    <mergeCell ref="E4:F4"/>
    <mergeCell ref="E9:F9"/>
    <mergeCell ref="E8:F8"/>
    <mergeCell ref="E11:F11"/>
    <mergeCell ref="E10:F10"/>
    <mergeCell ref="B1:B2"/>
    <mergeCell ref="C1:C2"/>
    <mergeCell ref="E6:F6"/>
    <mergeCell ref="E5:F5"/>
    <mergeCell ref="B4:B13"/>
    <mergeCell ref="L1:N1"/>
    <mergeCell ref="D2:F2"/>
    <mergeCell ref="G2:I2"/>
    <mergeCell ref="D1:I1"/>
    <mergeCell ref="J1:J2"/>
    <mergeCell ref="J73:J76"/>
    <mergeCell ref="E73:F73"/>
    <mergeCell ref="K1:K2"/>
    <mergeCell ref="E3:F3"/>
    <mergeCell ref="E7:F7"/>
    <mergeCell ref="J4:J14"/>
    <mergeCell ref="E25:F25"/>
    <mergeCell ref="E27:F27"/>
    <mergeCell ref="J22:J26"/>
    <mergeCell ref="E23:F23"/>
    <mergeCell ref="E22:F22"/>
    <mergeCell ref="E13:F13"/>
    <mergeCell ref="E20:F20"/>
    <mergeCell ref="J15:J21"/>
    <mergeCell ref="D21:I21"/>
    <mergeCell ref="J34:J36"/>
    <mergeCell ref="E29:F29"/>
    <mergeCell ref="J29:J32"/>
    <mergeCell ref="E30:F30"/>
    <mergeCell ref="E35:F35"/>
    <mergeCell ref="E33:F33"/>
    <mergeCell ref="E34:F34"/>
    <mergeCell ref="D36:I36"/>
    <mergeCell ref="E31:F31"/>
    <mergeCell ref="J37:J39"/>
    <mergeCell ref="B39:C39"/>
    <mergeCell ref="D39:I39"/>
    <mergeCell ref="J40:J43"/>
    <mergeCell ref="B40:B42"/>
    <mergeCell ref="E40:F40"/>
    <mergeCell ref="E41:F41"/>
    <mergeCell ref="D43:I43"/>
    <mergeCell ref="B37:B38"/>
    <mergeCell ref="E37:F37"/>
    <mergeCell ref="E51:F51"/>
    <mergeCell ref="B53:C53"/>
    <mergeCell ref="J50:J53"/>
    <mergeCell ref="E52:F52"/>
    <mergeCell ref="E54:F54"/>
    <mergeCell ref="J45:J49"/>
    <mergeCell ref="D53:I53"/>
    <mergeCell ref="J54:J59"/>
    <mergeCell ref="D49:I49"/>
    <mergeCell ref="E45:F45"/>
    <mergeCell ref="B65:C65"/>
    <mergeCell ref="D65:I65"/>
    <mergeCell ref="B63:B64"/>
    <mergeCell ref="E57:F57"/>
    <mergeCell ref="E58:F58"/>
    <mergeCell ref="D59:I59"/>
    <mergeCell ref="B14:C14"/>
    <mergeCell ref="D14:I14"/>
    <mergeCell ref="B15:B20"/>
    <mergeCell ref="E15:F15"/>
    <mergeCell ref="E19:F19"/>
    <mergeCell ref="E18:F18"/>
    <mergeCell ref="E16:F16"/>
    <mergeCell ref="E17:F17"/>
    <mergeCell ref="E78:F78"/>
    <mergeCell ref="B43:C43"/>
    <mergeCell ref="E77:F77"/>
    <mergeCell ref="E72:F72"/>
    <mergeCell ref="E71:F71"/>
    <mergeCell ref="E69:F69"/>
    <mergeCell ref="E70:F70"/>
    <mergeCell ref="E75:F75"/>
    <mergeCell ref="B50:B52"/>
    <mergeCell ref="E50:F50"/>
    <mergeCell ref="B49:C49"/>
    <mergeCell ref="B32:C32"/>
    <mergeCell ref="D32:I32"/>
    <mergeCell ref="B29:B31"/>
    <mergeCell ref="B26:C26"/>
    <mergeCell ref="D26:I26"/>
    <mergeCell ref="E28:F28"/>
    <mergeCell ref="E46:F46"/>
    <mergeCell ref="E47:F47"/>
    <mergeCell ref="E60:F60"/>
    <mergeCell ref="E61:F61"/>
    <mergeCell ref="B21:C21"/>
    <mergeCell ref="B45:B48"/>
    <mergeCell ref="E48:F48"/>
    <mergeCell ref="E42:F42"/>
    <mergeCell ref="B34:B35"/>
    <mergeCell ref="E24:F24"/>
    <mergeCell ref="B22:B25"/>
    <mergeCell ref="B36:C36"/>
    <mergeCell ref="B76:C76"/>
    <mergeCell ref="D76:I76"/>
    <mergeCell ref="B73:B75"/>
    <mergeCell ref="J63:J65"/>
    <mergeCell ref="E66:F66"/>
    <mergeCell ref="E67:F67"/>
    <mergeCell ref="E68:F68"/>
    <mergeCell ref="E63:F63"/>
    <mergeCell ref="E64:F64"/>
    <mergeCell ref="E74:F74"/>
    <mergeCell ref="A1:A2"/>
    <mergeCell ref="J60:J62"/>
    <mergeCell ref="B54:B58"/>
    <mergeCell ref="E55:F55"/>
    <mergeCell ref="E56:F56"/>
    <mergeCell ref="B59:C59"/>
    <mergeCell ref="E44:F44"/>
    <mergeCell ref="B60:B61"/>
    <mergeCell ref="B62:C62"/>
    <mergeCell ref="D62:I62"/>
  </mergeCells>
  <printOptions/>
  <pageMargins left="0.4724409448818898" right="0.15748031496062992" top="0.6299212598425197" bottom="0.35433070866141736" header="0.11811023622047245" footer="0.15748031496062992"/>
  <pageSetup horizontalDpi="600" verticalDpi="600" orientation="portrait" paperSize="9" scale="66" r:id="rId1"/>
  <headerFooter alignWithMargins="0">
    <oddHeader>&amp;C&amp;14運営</oddHeader>
    <oddFooter>&amp;C２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X226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3.5" outlineLevelRow="1"/>
  <cols>
    <col min="1" max="1" width="4.375" style="1" customWidth="1"/>
    <col min="2" max="2" width="5.875" style="1" customWidth="1"/>
    <col min="3" max="3" width="5.375" style="62" customWidth="1"/>
    <col min="4" max="4" width="8.50390625" style="1" customWidth="1"/>
    <col min="5" max="5" width="7.625" style="1" customWidth="1"/>
    <col min="6" max="6" width="10.00390625" style="1" customWidth="1"/>
    <col min="7" max="7" width="5.50390625" style="1" customWidth="1"/>
    <col min="8" max="8" width="11.75390625" style="88" bestFit="1" customWidth="1"/>
    <col min="9" max="9" width="4.00390625" style="86" customWidth="1"/>
    <col min="10" max="10" width="3.875" style="1" customWidth="1"/>
    <col min="11" max="11" width="4.00390625" style="1" customWidth="1"/>
    <col min="12" max="13" width="3.875" style="1" customWidth="1"/>
    <col min="14" max="14" width="5.625" style="1" bestFit="1" customWidth="1"/>
    <col min="15" max="15" width="4.875" style="1" customWidth="1"/>
    <col min="16" max="16" width="4.625" style="1" customWidth="1"/>
    <col min="17" max="17" width="3.75390625" style="1" customWidth="1"/>
    <col min="18" max="18" width="4.50390625" style="87" customWidth="1"/>
    <col min="19" max="19" width="3.50390625" style="89" customWidth="1"/>
    <col min="20" max="20" width="4.25390625" style="1" customWidth="1"/>
    <col min="21" max="21" width="4.25390625" style="89" customWidth="1"/>
    <col min="22" max="22" width="10.875" style="845" customWidth="1"/>
    <col min="23" max="23" width="17.125" style="83" customWidth="1"/>
    <col min="24" max="24" width="10.125" style="84" customWidth="1"/>
    <col min="25" max="16384" width="9.00390625" style="1" customWidth="1"/>
  </cols>
  <sheetData>
    <row r="1" spans="1:24" s="66" customFormat="1" ht="13.5" customHeight="1">
      <c r="A1" s="1334" t="s">
        <v>2</v>
      </c>
      <c r="B1" s="1407" t="s">
        <v>3</v>
      </c>
      <c r="C1" s="1320" t="s">
        <v>4</v>
      </c>
      <c r="D1" s="1411" t="s">
        <v>636</v>
      </c>
      <c r="E1" s="1411"/>
      <c r="F1" s="1412" t="s">
        <v>637</v>
      </c>
      <c r="G1" s="1412"/>
      <c r="H1" s="1412"/>
      <c r="I1" s="1412"/>
      <c r="J1" s="1343" t="s">
        <v>638</v>
      </c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5"/>
      <c r="V1" s="1397" t="s">
        <v>639</v>
      </c>
      <c r="W1" s="1400" t="s">
        <v>640</v>
      </c>
      <c r="X1" s="1380" t="s">
        <v>641</v>
      </c>
    </row>
    <row r="2" spans="1:24" s="66" customFormat="1" ht="13.5" customHeight="1">
      <c r="A2" s="1334"/>
      <c r="B2" s="1408"/>
      <c r="C2" s="1321"/>
      <c r="D2" s="1383" t="s">
        <v>642</v>
      </c>
      <c r="E2" s="1385" t="s">
        <v>720</v>
      </c>
      <c r="F2" s="1387" t="s">
        <v>643</v>
      </c>
      <c r="G2" s="1389" t="s">
        <v>644</v>
      </c>
      <c r="H2" s="1390"/>
      <c r="I2" s="1393" t="s">
        <v>645</v>
      </c>
      <c r="J2" s="1395" t="s">
        <v>646</v>
      </c>
      <c r="K2" s="1395"/>
      <c r="L2" s="1395" t="s">
        <v>647</v>
      </c>
      <c r="M2" s="1395"/>
      <c r="N2" s="1396" t="s">
        <v>648</v>
      </c>
      <c r="O2" s="1396"/>
      <c r="P2" s="1396" t="s">
        <v>649</v>
      </c>
      <c r="Q2" s="1396"/>
      <c r="R2" s="1396" t="s">
        <v>650</v>
      </c>
      <c r="S2" s="1396"/>
      <c r="T2" s="1403" t="s">
        <v>651</v>
      </c>
      <c r="U2" s="1403"/>
      <c r="V2" s="1398"/>
      <c r="W2" s="1401"/>
      <c r="X2" s="1381"/>
    </row>
    <row r="3" spans="1:24" ht="20.25" customHeight="1" thickBot="1">
      <c r="A3" s="1335"/>
      <c r="B3" s="1409"/>
      <c r="C3" s="1410"/>
      <c r="D3" s="1384"/>
      <c r="E3" s="1386"/>
      <c r="F3" s="1388"/>
      <c r="G3" s="1391"/>
      <c r="H3" s="1392"/>
      <c r="I3" s="1394"/>
      <c r="J3" s="434" t="s">
        <v>652</v>
      </c>
      <c r="K3" s="434" t="s">
        <v>653</v>
      </c>
      <c r="L3" s="434" t="s">
        <v>652</v>
      </c>
      <c r="M3" s="434" t="s">
        <v>653</v>
      </c>
      <c r="N3" s="435" t="s">
        <v>652</v>
      </c>
      <c r="O3" s="435" t="s">
        <v>653</v>
      </c>
      <c r="P3" s="435" t="s">
        <v>652</v>
      </c>
      <c r="Q3" s="435" t="s">
        <v>653</v>
      </c>
      <c r="R3" s="435" t="s">
        <v>652</v>
      </c>
      <c r="S3" s="435" t="s">
        <v>653</v>
      </c>
      <c r="T3" s="435" t="s">
        <v>652</v>
      </c>
      <c r="U3" s="435" t="s">
        <v>653</v>
      </c>
      <c r="V3" s="1399"/>
      <c r="W3" s="1402"/>
      <c r="X3" s="1382"/>
    </row>
    <row r="4" spans="1:24" s="10" customFormat="1" ht="15" customHeight="1">
      <c r="A4" s="599">
        <v>1</v>
      </c>
      <c r="B4" s="216" t="s">
        <v>10</v>
      </c>
      <c r="C4" s="436" t="s">
        <v>11</v>
      </c>
      <c r="D4" s="67" t="s">
        <v>101</v>
      </c>
      <c r="E4" s="437">
        <v>18193.31</v>
      </c>
      <c r="F4" s="438" t="s">
        <v>1082</v>
      </c>
      <c r="G4" s="67" t="s">
        <v>102</v>
      </c>
      <c r="H4" s="67" t="s">
        <v>99</v>
      </c>
      <c r="I4" s="439" t="s">
        <v>103</v>
      </c>
      <c r="J4" s="440">
        <v>40</v>
      </c>
      <c r="K4" s="440">
        <v>20</v>
      </c>
      <c r="L4" s="440">
        <v>0</v>
      </c>
      <c r="M4" s="440">
        <v>0</v>
      </c>
      <c r="N4" s="441">
        <v>24.4</v>
      </c>
      <c r="O4" s="441">
        <v>24.4</v>
      </c>
      <c r="P4" s="441">
        <v>27.6</v>
      </c>
      <c r="Q4" s="441">
        <v>8</v>
      </c>
      <c r="R4" s="441">
        <v>0</v>
      </c>
      <c r="S4" s="441">
        <v>0</v>
      </c>
      <c r="T4" s="528">
        <v>92</v>
      </c>
      <c r="U4" s="528">
        <v>52.4</v>
      </c>
      <c r="V4" s="67" t="s">
        <v>104</v>
      </c>
      <c r="W4" s="442" t="s">
        <v>105</v>
      </c>
      <c r="X4" s="443" t="s">
        <v>695</v>
      </c>
    </row>
    <row r="5" spans="1:24" s="10" customFormat="1" ht="15" customHeight="1" outlineLevel="1">
      <c r="A5" s="599">
        <v>2</v>
      </c>
      <c r="B5" s="1413" t="s">
        <v>12</v>
      </c>
      <c r="C5" s="130" t="s">
        <v>662</v>
      </c>
      <c r="D5" s="130" t="s">
        <v>101</v>
      </c>
      <c r="E5" s="444">
        <v>6415.5</v>
      </c>
      <c r="F5" s="445" t="s">
        <v>106</v>
      </c>
      <c r="G5" s="445" t="s">
        <v>102</v>
      </c>
      <c r="H5" s="130" t="s">
        <v>99</v>
      </c>
      <c r="I5" s="446" t="s">
        <v>103</v>
      </c>
      <c r="J5" s="447">
        <v>20</v>
      </c>
      <c r="K5" s="447">
        <v>13</v>
      </c>
      <c r="L5" s="447">
        <v>0</v>
      </c>
      <c r="M5" s="447">
        <v>0</v>
      </c>
      <c r="N5" s="448">
        <v>7</v>
      </c>
      <c r="O5" s="448">
        <v>7</v>
      </c>
      <c r="P5" s="448">
        <v>5.3</v>
      </c>
      <c r="Q5" s="448">
        <v>3</v>
      </c>
      <c r="R5" s="448">
        <v>0</v>
      </c>
      <c r="S5" s="448">
        <v>0</v>
      </c>
      <c r="T5" s="529">
        <v>32.3</v>
      </c>
      <c r="U5" s="529">
        <v>23</v>
      </c>
      <c r="V5" s="130" t="s">
        <v>107</v>
      </c>
      <c r="W5" s="449" t="s">
        <v>108</v>
      </c>
      <c r="X5" s="450" t="s">
        <v>109</v>
      </c>
    </row>
    <row r="6" spans="1:24" s="10" customFormat="1" ht="15" customHeight="1" outlineLevel="1">
      <c r="A6" s="599">
        <v>3</v>
      </c>
      <c r="B6" s="1414"/>
      <c r="C6" s="317" t="s">
        <v>666</v>
      </c>
      <c r="D6" s="317" t="s">
        <v>110</v>
      </c>
      <c r="E6" s="457">
        <v>2599.3</v>
      </c>
      <c r="F6" s="317" t="s">
        <v>113</v>
      </c>
      <c r="G6" s="317" t="s">
        <v>102</v>
      </c>
      <c r="H6" s="317" t="s">
        <v>99</v>
      </c>
      <c r="I6" s="458" t="s">
        <v>115</v>
      </c>
      <c r="J6" s="459">
        <v>9</v>
      </c>
      <c r="K6" s="459">
        <v>8</v>
      </c>
      <c r="L6" s="459">
        <v>0</v>
      </c>
      <c r="M6" s="459">
        <v>0</v>
      </c>
      <c r="N6" s="460">
        <v>5</v>
      </c>
      <c r="O6" s="460">
        <v>5</v>
      </c>
      <c r="P6" s="460">
        <v>1</v>
      </c>
      <c r="Q6" s="460">
        <v>1</v>
      </c>
      <c r="R6" s="460">
        <v>0</v>
      </c>
      <c r="S6" s="460">
        <v>0</v>
      </c>
      <c r="T6" s="531">
        <v>15</v>
      </c>
      <c r="U6" s="531">
        <v>14</v>
      </c>
      <c r="V6" s="317" t="s">
        <v>118</v>
      </c>
      <c r="W6" s="461" t="s">
        <v>108</v>
      </c>
      <c r="X6" s="462" t="s">
        <v>109</v>
      </c>
    </row>
    <row r="7" spans="1:24" s="10" customFormat="1" ht="15" customHeight="1" outlineLevel="1">
      <c r="A7" s="599">
        <v>4</v>
      </c>
      <c r="B7" s="1414"/>
      <c r="C7" s="317" t="s">
        <v>665</v>
      </c>
      <c r="D7" s="317" t="s">
        <v>110</v>
      </c>
      <c r="E7" s="457">
        <v>274</v>
      </c>
      <c r="F7" s="317" t="s">
        <v>912</v>
      </c>
      <c r="G7" s="317" t="s">
        <v>102</v>
      </c>
      <c r="H7" s="317" t="s">
        <v>99</v>
      </c>
      <c r="I7" s="458" t="s">
        <v>115</v>
      </c>
      <c r="J7" s="459">
        <v>2</v>
      </c>
      <c r="K7" s="459">
        <v>2</v>
      </c>
      <c r="L7" s="459">
        <v>0</v>
      </c>
      <c r="M7" s="459">
        <v>0</v>
      </c>
      <c r="N7" s="460">
        <v>1</v>
      </c>
      <c r="O7" s="460">
        <v>1</v>
      </c>
      <c r="P7" s="460">
        <v>0.7</v>
      </c>
      <c r="Q7" s="460">
        <v>0</v>
      </c>
      <c r="R7" s="460">
        <v>0</v>
      </c>
      <c r="S7" s="460">
        <v>0</v>
      </c>
      <c r="T7" s="531">
        <v>3.7</v>
      </c>
      <c r="U7" s="531">
        <v>3</v>
      </c>
      <c r="V7" s="317" t="s">
        <v>117</v>
      </c>
      <c r="W7" s="461" t="s">
        <v>108</v>
      </c>
      <c r="X7" s="462" t="s">
        <v>109</v>
      </c>
    </row>
    <row r="8" spans="1:24" s="10" customFormat="1" ht="15" customHeight="1" outlineLevel="1">
      <c r="A8" s="599">
        <v>5</v>
      </c>
      <c r="B8" s="1414"/>
      <c r="C8" s="397" t="s">
        <v>667</v>
      </c>
      <c r="D8" s="397" t="s">
        <v>110</v>
      </c>
      <c r="E8" s="463">
        <v>691.5</v>
      </c>
      <c r="F8" s="397" t="s">
        <v>119</v>
      </c>
      <c r="G8" s="397" t="s">
        <v>102</v>
      </c>
      <c r="H8" s="397" t="s">
        <v>99</v>
      </c>
      <c r="I8" s="464" t="s">
        <v>115</v>
      </c>
      <c r="J8" s="465">
        <v>2</v>
      </c>
      <c r="K8" s="465">
        <v>2</v>
      </c>
      <c r="L8" s="465">
        <v>0</v>
      </c>
      <c r="M8" s="465">
        <v>0</v>
      </c>
      <c r="N8" s="466">
        <v>1</v>
      </c>
      <c r="O8" s="466">
        <v>1</v>
      </c>
      <c r="P8" s="466">
        <v>0.7</v>
      </c>
      <c r="Q8" s="466">
        <v>0</v>
      </c>
      <c r="R8" s="466">
        <v>0</v>
      </c>
      <c r="S8" s="466">
        <v>0</v>
      </c>
      <c r="T8" s="532">
        <v>3.7</v>
      </c>
      <c r="U8" s="532">
        <v>3</v>
      </c>
      <c r="V8" s="397" t="s">
        <v>120</v>
      </c>
      <c r="W8" s="467" t="s">
        <v>108</v>
      </c>
      <c r="X8" s="468" t="s">
        <v>109</v>
      </c>
    </row>
    <row r="9" spans="1:24" s="10" customFormat="1" ht="15" customHeight="1" outlineLevel="1">
      <c r="A9" s="599">
        <v>6</v>
      </c>
      <c r="B9" s="1414"/>
      <c r="C9" s="433" t="s">
        <v>664</v>
      </c>
      <c r="D9" s="433" t="s">
        <v>110</v>
      </c>
      <c r="E9" s="451">
        <v>66.4</v>
      </c>
      <c r="F9" s="433" t="s">
        <v>113</v>
      </c>
      <c r="G9" s="433" t="s">
        <v>102</v>
      </c>
      <c r="H9" s="433" t="s">
        <v>911</v>
      </c>
      <c r="I9" s="452" t="s">
        <v>115</v>
      </c>
      <c r="J9" s="453">
        <v>0</v>
      </c>
      <c r="K9" s="453">
        <v>0</v>
      </c>
      <c r="L9" s="453">
        <v>0</v>
      </c>
      <c r="M9" s="453">
        <v>0</v>
      </c>
      <c r="N9" s="454">
        <v>2</v>
      </c>
      <c r="O9" s="454">
        <v>2</v>
      </c>
      <c r="P9" s="454">
        <v>0.7</v>
      </c>
      <c r="Q9" s="454">
        <v>0</v>
      </c>
      <c r="R9" s="454">
        <v>0</v>
      </c>
      <c r="S9" s="454">
        <v>0</v>
      </c>
      <c r="T9" s="530">
        <v>2.7</v>
      </c>
      <c r="U9" s="530">
        <v>2</v>
      </c>
      <c r="V9" s="433" t="s">
        <v>116</v>
      </c>
      <c r="W9" s="455" t="s">
        <v>108</v>
      </c>
      <c r="X9" s="456" t="s">
        <v>109</v>
      </c>
    </row>
    <row r="10" spans="1:24" s="10" customFormat="1" ht="15" customHeight="1" outlineLevel="1">
      <c r="A10" s="599">
        <v>7</v>
      </c>
      <c r="B10" s="1414"/>
      <c r="C10" s="317" t="s">
        <v>663</v>
      </c>
      <c r="D10" s="317" t="s">
        <v>110</v>
      </c>
      <c r="E10" s="457">
        <v>39.5</v>
      </c>
      <c r="F10" s="317" t="s">
        <v>910</v>
      </c>
      <c r="G10" s="317" t="s">
        <v>100</v>
      </c>
      <c r="H10" s="317" t="s">
        <v>111</v>
      </c>
      <c r="I10" s="458" t="s">
        <v>103</v>
      </c>
      <c r="J10" s="459">
        <v>0</v>
      </c>
      <c r="K10" s="459">
        <v>0</v>
      </c>
      <c r="L10" s="459">
        <v>0</v>
      </c>
      <c r="M10" s="459">
        <v>0</v>
      </c>
      <c r="N10" s="460">
        <v>1</v>
      </c>
      <c r="O10" s="460">
        <v>0</v>
      </c>
      <c r="P10" s="460">
        <v>0</v>
      </c>
      <c r="Q10" s="460">
        <v>0</v>
      </c>
      <c r="R10" s="460">
        <v>0</v>
      </c>
      <c r="S10" s="460">
        <v>0</v>
      </c>
      <c r="T10" s="531">
        <v>1</v>
      </c>
      <c r="U10" s="531">
        <v>0</v>
      </c>
      <c r="V10" s="317" t="s">
        <v>112</v>
      </c>
      <c r="W10" s="461" t="s">
        <v>108</v>
      </c>
      <c r="X10" s="462" t="s">
        <v>109</v>
      </c>
    </row>
    <row r="11" spans="1:24" s="10" customFormat="1" ht="15" customHeight="1">
      <c r="A11" s="599">
        <v>8</v>
      </c>
      <c r="B11" s="1414"/>
      <c r="C11" s="397" t="s">
        <v>669</v>
      </c>
      <c r="D11" s="397" t="s">
        <v>110</v>
      </c>
      <c r="E11" s="463">
        <v>539.7</v>
      </c>
      <c r="F11" s="397" t="s">
        <v>122</v>
      </c>
      <c r="G11" s="397" t="s">
        <v>100</v>
      </c>
      <c r="H11" s="397" t="s">
        <v>99</v>
      </c>
      <c r="I11" s="464" t="s">
        <v>103</v>
      </c>
      <c r="J11" s="465">
        <v>0</v>
      </c>
      <c r="K11" s="465">
        <v>0</v>
      </c>
      <c r="L11" s="465">
        <v>0</v>
      </c>
      <c r="M11" s="465">
        <v>0</v>
      </c>
      <c r="N11" s="466">
        <v>2</v>
      </c>
      <c r="O11" s="466">
        <v>1</v>
      </c>
      <c r="P11" s="466">
        <v>0.6</v>
      </c>
      <c r="Q11" s="466">
        <v>0</v>
      </c>
      <c r="R11" s="466">
        <v>0</v>
      </c>
      <c r="S11" s="466">
        <v>0</v>
      </c>
      <c r="T11" s="532">
        <v>2.6</v>
      </c>
      <c r="U11" s="532">
        <v>1</v>
      </c>
      <c r="V11" s="397" t="s">
        <v>123</v>
      </c>
      <c r="W11" s="467" t="s">
        <v>108</v>
      </c>
      <c r="X11" s="468" t="s">
        <v>109</v>
      </c>
    </row>
    <row r="12" spans="1:24" s="10" customFormat="1" ht="15" customHeight="1">
      <c r="A12" s="599">
        <v>9</v>
      </c>
      <c r="B12" s="1414"/>
      <c r="C12" s="397" t="s">
        <v>668</v>
      </c>
      <c r="D12" s="397" t="s">
        <v>110</v>
      </c>
      <c r="E12" s="463">
        <v>503</v>
      </c>
      <c r="F12" s="397" t="s">
        <v>119</v>
      </c>
      <c r="G12" s="397" t="s">
        <v>102</v>
      </c>
      <c r="H12" s="469" t="s">
        <v>913</v>
      </c>
      <c r="I12" s="464" t="s">
        <v>115</v>
      </c>
      <c r="J12" s="465">
        <v>0</v>
      </c>
      <c r="K12" s="465">
        <v>0</v>
      </c>
      <c r="L12" s="465">
        <v>0</v>
      </c>
      <c r="M12" s="465">
        <v>0</v>
      </c>
      <c r="N12" s="466">
        <v>2</v>
      </c>
      <c r="O12" s="466">
        <v>2</v>
      </c>
      <c r="P12" s="466">
        <v>1.2</v>
      </c>
      <c r="Q12" s="466">
        <v>1</v>
      </c>
      <c r="R12" s="466">
        <v>0</v>
      </c>
      <c r="S12" s="466">
        <v>0</v>
      </c>
      <c r="T12" s="532">
        <v>3.2</v>
      </c>
      <c r="U12" s="532">
        <v>3</v>
      </c>
      <c r="V12" s="397" t="s">
        <v>121</v>
      </c>
      <c r="W12" s="467" t="s">
        <v>108</v>
      </c>
      <c r="X12" s="468" t="s">
        <v>109</v>
      </c>
    </row>
    <row r="13" spans="1:24" s="75" customFormat="1" ht="15" customHeight="1">
      <c r="A13" s="599">
        <v>10</v>
      </c>
      <c r="B13" s="1414"/>
      <c r="C13" s="397" t="s">
        <v>670</v>
      </c>
      <c r="D13" s="397" t="s">
        <v>110</v>
      </c>
      <c r="E13" s="463">
        <v>525</v>
      </c>
      <c r="F13" s="397" t="s">
        <v>198</v>
      </c>
      <c r="G13" s="397" t="s">
        <v>102</v>
      </c>
      <c r="H13" s="397" t="s">
        <v>111</v>
      </c>
      <c r="I13" s="464" t="s">
        <v>103</v>
      </c>
      <c r="J13" s="465">
        <v>1</v>
      </c>
      <c r="K13" s="465">
        <v>1</v>
      </c>
      <c r="L13" s="465">
        <v>1</v>
      </c>
      <c r="M13" s="465">
        <v>0</v>
      </c>
      <c r="N13" s="466">
        <v>0</v>
      </c>
      <c r="O13" s="466">
        <v>0</v>
      </c>
      <c r="P13" s="466">
        <v>1.6</v>
      </c>
      <c r="Q13" s="466">
        <v>1.6</v>
      </c>
      <c r="R13" s="466">
        <v>0</v>
      </c>
      <c r="S13" s="466">
        <v>0</v>
      </c>
      <c r="T13" s="532">
        <v>3.6</v>
      </c>
      <c r="U13" s="532">
        <v>2.6</v>
      </c>
      <c r="V13" s="397" t="s">
        <v>199</v>
      </c>
      <c r="W13" s="467" t="s">
        <v>108</v>
      </c>
      <c r="X13" s="468" t="s">
        <v>109</v>
      </c>
    </row>
    <row r="14" spans="1:24" s="10" customFormat="1" ht="15" customHeight="1" outlineLevel="1" thickBot="1">
      <c r="A14" s="599">
        <v>11</v>
      </c>
      <c r="B14" s="1415"/>
      <c r="C14" s="331" t="s">
        <v>671</v>
      </c>
      <c r="D14" s="331" t="s">
        <v>101</v>
      </c>
      <c r="E14" s="470">
        <v>731.59</v>
      </c>
      <c r="F14" s="433" t="s">
        <v>912</v>
      </c>
      <c r="G14" s="331" t="s">
        <v>102</v>
      </c>
      <c r="H14" s="469" t="s">
        <v>914</v>
      </c>
      <c r="I14" s="452" t="s">
        <v>115</v>
      </c>
      <c r="J14" s="472">
        <v>0</v>
      </c>
      <c r="K14" s="472">
        <v>0</v>
      </c>
      <c r="L14" s="472">
        <v>0</v>
      </c>
      <c r="M14" s="472">
        <v>0</v>
      </c>
      <c r="N14" s="473">
        <v>1</v>
      </c>
      <c r="O14" s="473">
        <v>1</v>
      </c>
      <c r="P14" s="473">
        <v>2.1</v>
      </c>
      <c r="Q14" s="473">
        <v>1</v>
      </c>
      <c r="R14" s="473">
        <v>0</v>
      </c>
      <c r="S14" s="473">
        <v>0</v>
      </c>
      <c r="T14" s="533">
        <v>3.1</v>
      </c>
      <c r="U14" s="533">
        <v>2</v>
      </c>
      <c r="V14" s="331" t="s">
        <v>200</v>
      </c>
      <c r="W14" s="474" t="s">
        <v>108</v>
      </c>
      <c r="X14" s="475" t="s">
        <v>109</v>
      </c>
    </row>
    <row r="15" spans="1:24" s="10" customFormat="1" ht="15" customHeight="1" outlineLevel="1" thickTop="1">
      <c r="A15" s="710"/>
      <c r="B15" s="1346" t="s">
        <v>568</v>
      </c>
      <c r="C15" s="1337"/>
      <c r="D15" s="544"/>
      <c r="E15" s="545">
        <f>SUM(E5:E14)</f>
        <v>12385.49</v>
      </c>
      <c r="F15" s="1338"/>
      <c r="G15" s="1339"/>
      <c r="H15" s="1339"/>
      <c r="I15" s="1340"/>
      <c r="J15" s="542">
        <f>SUM(J5:J14)</f>
        <v>34</v>
      </c>
      <c r="K15" s="542">
        <f>SUM(K5:K14)</f>
        <v>26</v>
      </c>
      <c r="L15" s="542">
        <f aca="true" t="shared" si="0" ref="L15:S15">SUM(L5:L14)</f>
        <v>1</v>
      </c>
      <c r="M15" s="542">
        <f t="shared" si="0"/>
        <v>0</v>
      </c>
      <c r="N15" s="542">
        <f>SUM(N5:N14)</f>
        <v>22</v>
      </c>
      <c r="O15" s="542">
        <f t="shared" si="0"/>
        <v>20</v>
      </c>
      <c r="P15" s="542">
        <f>SUM(P5:P14)</f>
        <v>13.899999999999999</v>
      </c>
      <c r="Q15" s="542">
        <f t="shared" si="0"/>
        <v>7.6</v>
      </c>
      <c r="R15" s="542">
        <f t="shared" si="0"/>
        <v>0</v>
      </c>
      <c r="S15" s="542">
        <f t="shared" si="0"/>
        <v>0</v>
      </c>
      <c r="T15" s="543">
        <f>+J15+L15+N15+P15+R15</f>
        <v>70.9</v>
      </c>
      <c r="U15" s="543">
        <f>+K15+M15+O15+Q15+S15</f>
        <v>53.6</v>
      </c>
      <c r="V15" s="1341"/>
      <c r="W15" s="1339"/>
      <c r="X15" s="1342"/>
    </row>
    <row r="16" spans="1:24" s="10" customFormat="1" ht="15" customHeight="1" outlineLevel="1">
      <c r="A16" s="599">
        <v>12</v>
      </c>
      <c r="B16" s="1349" t="s">
        <v>21</v>
      </c>
      <c r="C16" s="1139" t="s">
        <v>672</v>
      </c>
      <c r="D16" s="285" t="s">
        <v>101</v>
      </c>
      <c r="E16" s="483">
        <v>4867.6</v>
      </c>
      <c r="F16" s="541" t="s">
        <v>1088</v>
      </c>
      <c r="G16" s="285" t="s">
        <v>102</v>
      </c>
      <c r="H16" s="285" t="s">
        <v>99</v>
      </c>
      <c r="I16" s="484" t="s">
        <v>1089</v>
      </c>
      <c r="J16" s="485">
        <v>17</v>
      </c>
      <c r="K16" s="485">
        <v>13</v>
      </c>
      <c r="L16" s="485">
        <v>1</v>
      </c>
      <c r="M16" s="485">
        <v>0</v>
      </c>
      <c r="N16" s="486">
        <v>3</v>
      </c>
      <c r="O16" s="486">
        <v>0</v>
      </c>
      <c r="P16" s="486">
        <v>5.1</v>
      </c>
      <c r="Q16" s="486">
        <v>1.8</v>
      </c>
      <c r="R16" s="486">
        <v>5</v>
      </c>
      <c r="S16" s="486">
        <v>4</v>
      </c>
      <c r="T16" s="536">
        <v>31.1</v>
      </c>
      <c r="U16" s="536">
        <v>18.8</v>
      </c>
      <c r="V16" s="285" t="s">
        <v>125</v>
      </c>
      <c r="W16" s="487" t="s">
        <v>126</v>
      </c>
      <c r="X16" s="488" t="s">
        <v>127</v>
      </c>
    </row>
    <row r="17" spans="1:24" s="10" customFormat="1" ht="15" customHeight="1" outlineLevel="1">
      <c r="A17" s="599">
        <v>13</v>
      </c>
      <c r="B17" s="1347"/>
      <c r="C17" s="146" t="s">
        <v>673</v>
      </c>
      <c r="D17" s="146" t="s">
        <v>101</v>
      </c>
      <c r="E17" s="477">
        <v>1554</v>
      </c>
      <c r="F17" s="146" t="s">
        <v>128</v>
      </c>
      <c r="G17" s="146" t="s">
        <v>102</v>
      </c>
      <c r="H17" s="146" t="s">
        <v>99</v>
      </c>
      <c r="I17" s="478" t="s">
        <v>115</v>
      </c>
      <c r="J17" s="479">
        <v>5</v>
      </c>
      <c r="K17" s="479">
        <v>5</v>
      </c>
      <c r="L17" s="479">
        <v>0</v>
      </c>
      <c r="M17" s="479">
        <v>0</v>
      </c>
      <c r="N17" s="480">
        <v>0</v>
      </c>
      <c r="O17" s="480">
        <v>0</v>
      </c>
      <c r="P17" s="480">
        <v>1.7</v>
      </c>
      <c r="Q17" s="480">
        <v>0</v>
      </c>
      <c r="R17" s="480">
        <v>2</v>
      </c>
      <c r="S17" s="480">
        <v>0</v>
      </c>
      <c r="T17" s="535">
        <v>8.7</v>
      </c>
      <c r="U17" s="535">
        <v>5</v>
      </c>
      <c r="V17" s="844" t="s">
        <v>696</v>
      </c>
      <c r="W17" s="481" t="s">
        <v>126</v>
      </c>
      <c r="X17" s="482" t="s">
        <v>127</v>
      </c>
    </row>
    <row r="18" spans="1:24" s="10" customFormat="1" ht="15" customHeight="1" outlineLevel="1">
      <c r="A18" s="599">
        <v>14</v>
      </c>
      <c r="B18" s="1347"/>
      <c r="C18" s="285" t="s">
        <v>674</v>
      </c>
      <c r="D18" s="285" t="s">
        <v>101</v>
      </c>
      <c r="E18" s="483">
        <v>1388</v>
      </c>
      <c r="F18" s="285" t="s">
        <v>129</v>
      </c>
      <c r="G18" s="285" t="s">
        <v>102</v>
      </c>
      <c r="H18" s="285" t="s">
        <v>99</v>
      </c>
      <c r="I18" s="484" t="s">
        <v>115</v>
      </c>
      <c r="J18" s="485">
        <v>5</v>
      </c>
      <c r="K18" s="485">
        <v>5</v>
      </c>
      <c r="L18" s="485">
        <v>0</v>
      </c>
      <c r="M18" s="485">
        <v>0</v>
      </c>
      <c r="N18" s="486">
        <v>0</v>
      </c>
      <c r="O18" s="486">
        <v>0</v>
      </c>
      <c r="P18" s="486">
        <v>2</v>
      </c>
      <c r="Q18" s="486">
        <v>0</v>
      </c>
      <c r="R18" s="486">
        <v>2</v>
      </c>
      <c r="S18" s="486">
        <v>2</v>
      </c>
      <c r="T18" s="536">
        <v>9</v>
      </c>
      <c r="U18" s="536">
        <v>7</v>
      </c>
      <c r="V18" s="541" t="s">
        <v>130</v>
      </c>
      <c r="W18" s="487" t="s">
        <v>126</v>
      </c>
      <c r="X18" s="488" t="s">
        <v>127</v>
      </c>
    </row>
    <row r="19" spans="1:24" s="10" customFormat="1" ht="15" customHeight="1" outlineLevel="1">
      <c r="A19" s="599">
        <v>15</v>
      </c>
      <c r="B19" s="1347"/>
      <c r="C19" s="146" t="s">
        <v>675</v>
      </c>
      <c r="D19" s="146" t="s">
        <v>101</v>
      </c>
      <c r="E19" s="477">
        <v>1394.72</v>
      </c>
      <c r="F19" s="146" t="s">
        <v>131</v>
      </c>
      <c r="G19" s="146" t="s">
        <v>102</v>
      </c>
      <c r="H19" s="146" t="s">
        <v>99</v>
      </c>
      <c r="I19" s="478" t="s">
        <v>115</v>
      </c>
      <c r="J19" s="479">
        <v>6</v>
      </c>
      <c r="K19" s="479">
        <v>6</v>
      </c>
      <c r="L19" s="479">
        <v>0</v>
      </c>
      <c r="M19" s="479">
        <v>0</v>
      </c>
      <c r="N19" s="480">
        <v>0</v>
      </c>
      <c r="O19" s="480">
        <v>0</v>
      </c>
      <c r="P19" s="480">
        <v>1.9</v>
      </c>
      <c r="Q19" s="480">
        <v>0</v>
      </c>
      <c r="R19" s="480">
        <v>2</v>
      </c>
      <c r="S19" s="480">
        <v>1</v>
      </c>
      <c r="T19" s="535">
        <v>9.9</v>
      </c>
      <c r="U19" s="535">
        <v>7</v>
      </c>
      <c r="V19" s="844" t="s">
        <v>132</v>
      </c>
      <c r="W19" s="481" t="s">
        <v>126</v>
      </c>
      <c r="X19" s="482" t="s">
        <v>127</v>
      </c>
    </row>
    <row r="20" spans="1:24" s="75" customFormat="1" ht="15" customHeight="1">
      <c r="A20" s="599">
        <v>16</v>
      </c>
      <c r="B20" s="1366"/>
      <c r="C20" s="369" t="s">
        <v>26</v>
      </c>
      <c r="D20" s="489" t="s">
        <v>101</v>
      </c>
      <c r="E20" s="490">
        <v>871</v>
      </c>
      <c r="F20" s="489" t="s">
        <v>1090</v>
      </c>
      <c r="G20" s="489" t="s">
        <v>102</v>
      </c>
      <c r="H20" s="489" t="s">
        <v>111</v>
      </c>
      <c r="I20" s="489" t="s">
        <v>1077</v>
      </c>
      <c r="J20" s="491">
        <v>1</v>
      </c>
      <c r="K20" s="491">
        <v>1</v>
      </c>
      <c r="L20" s="491">
        <v>1</v>
      </c>
      <c r="M20" s="491">
        <v>1</v>
      </c>
      <c r="N20" s="492">
        <v>3</v>
      </c>
      <c r="O20" s="492">
        <v>1</v>
      </c>
      <c r="P20" s="492">
        <v>1.4</v>
      </c>
      <c r="Q20" s="492">
        <v>0.4</v>
      </c>
      <c r="R20" s="492">
        <v>0</v>
      </c>
      <c r="S20" s="492">
        <v>0</v>
      </c>
      <c r="T20" s="537">
        <v>6.4</v>
      </c>
      <c r="U20" s="537">
        <v>3.4</v>
      </c>
      <c r="V20" s="489" t="s">
        <v>133</v>
      </c>
      <c r="W20" s="493" t="s">
        <v>126</v>
      </c>
      <c r="X20" s="494" t="s">
        <v>127</v>
      </c>
    </row>
    <row r="21" spans="1:24" s="10" customFormat="1" ht="15" customHeight="1" thickBot="1">
      <c r="A21" s="599">
        <v>17</v>
      </c>
      <c r="B21" s="1354"/>
      <c r="C21" s="1134" t="s">
        <v>28</v>
      </c>
      <c r="D21" s="495" t="s">
        <v>110</v>
      </c>
      <c r="E21" s="496">
        <v>2143.81</v>
      </c>
      <c r="F21" s="495" t="s">
        <v>134</v>
      </c>
      <c r="G21" s="495" t="s">
        <v>102</v>
      </c>
      <c r="H21" s="495" t="s">
        <v>99</v>
      </c>
      <c r="I21" s="495" t="s">
        <v>115</v>
      </c>
      <c r="J21" s="497">
        <v>3</v>
      </c>
      <c r="K21" s="497">
        <v>3</v>
      </c>
      <c r="L21" s="497">
        <v>0</v>
      </c>
      <c r="M21" s="497">
        <v>0</v>
      </c>
      <c r="N21" s="498">
        <v>0</v>
      </c>
      <c r="O21" s="498">
        <v>0</v>
      </c>
      <c r="P21" s="498">
        <v>4.6</v>
      </c>
      <c r="Q21" s="498">
        <v>3</v>
      </c>
      <c r="R21" s="498">
        <v>0</v>
      </c>
      <c r="S21" s="498">
        <v>0</v>
      </c>
      <c r="T21" s="538">
        <v>7.6</v>
      </c>
      <c r="U21" s="538">
        <v>6</v>
      </c>
      <c r="V21" s="495" t="s">
        <v>133</v>
      </c>
      <c r="W21" s="499" t="s">
        <v>126</v>
      </c>
      <c r="X21" s="500" t="s">
        <v>127</v>
      </c>
    </row>
    <row r="22" spans="1:24" s="10" customFormat="1" ht="15" customHeight="1" thickTop="1">
      <c r="A22" s="599"/>
      <c r="B22" s="1376" t="s">
        <v>654</v>
      </c>
      <c r="C22" s="1356"/>
      <c r="D22" s="554"/>
      <c r="E22" s="555">
        <f>SUM(E16:E21)</f>
        <v>12219.13</v>
      </c>
      <c r="F22" s="1357"/>
      <c r="G22" s="1352"/>
      <c r="H22" s="1352"/>
      <c r="I22" s="1358"/>
      <c r="J22" s="551">
        <f>SUM(J16:J21)</f>
        <v>37</v>
      </c>
      <c r="K22" s="551">
        <f>SUM(K16:K21)</f>
        <v>33</v>
      </c>
      <c r="L22" s="551">
        <f>SUM(L16:L21)</f>
        <v>2</v>
      </c>
      <c r="M22" s="551">
        <f>SUM(M16:M21)</f>
        <v>1</v>
      </c>
      <c r="N22" s="552">
        <f aca="true" t="shared" si="1" ref="N22:S22">SUM(N16:N21)</f>
        <v>6</v>
      </c>
      <c r="O22" s="552">
        <f t="shared" si="1"/>
        <v>1</v>
      </c>
      <c r="P22" s="552">
        <f t="shared" si="1"/>
        <v>16.700000000000003</v>
      </c>
      <c r="Q22" s="552">
        <f t="shared" si="1"/>
        <v>5.2</v>
      </c>
      <c r="R22" s="552">
        <f t="shared" si="1"/>
        <v>11</v>
      </c>
      <c r="S22" s="552">
        <f t="shared" si="1"/>
        <v>7</v>
      </c>
      <c r="T22" s="553">
        <f>+J22+L22+N22+P22+R22</f>
        <v>72.7</v>
      </c>
      <c r="U22" s="553">
        <f>+K22+M22+O22+Q22+S22</f>
        <v>47.2</v>
      </c>
      <c r="V22" s="1351"/>
      <c r="W22" s="1352"/>
      <c r="X22" s="1353"/>
    </row>
    <row r="23" spans="1:24" s="10" customFormat="1" ht="15" customHeight="1">
      <c r="A23" s="599">
        <v>18</v>
      </c>
      <c r="B23" s="1362" t="s">
        <v>30</v>
      </c>
      <c r="C23" s="263" t="s">
        <v>676</v>
      </c>
      <c r="D23" s="263" t="s">
        <v>110</v>
      </c>
      <c r="E23" s="550">
        <v>3380.74</v>
      </c>
      <c r="F23" s="548" t="s">
        <v>1107</v>
      </c>
      <c r="G23" s="263" t="s">
        <v>102</v>
      </c>
      <c r="H23" s="263" t="s">
        <v>99</v>
      </c>
      <c r="I23" s="549" t="s">
        <v>103</v>
      </c>
      <c r="J23" s="511">
        <v>14</v>
      </c>
      <c r="K23" s="511">
        <v>10</v>
      </c>
      <c r="L23" s="511">
        <v>0</v>
      </c>
      <c r="M23" s="511">
        <v>0</v>
      </c>
      <c r="N23" s="476">
        <v>9.5</v>
      </c>
      <c r="O23" s="476">
        <v>8.5</v>
      </c>
      <c r="P23" s="476">
        <v>6</v>
      </c>
      <c r="Q23" s="476">
        <v>6</v>
      </c>
      <c r="R23" s="476">
        <v>0</v>
      </c>
      <c r="S23" s="476">
        <v>0</v>
      </c>
      <c r="T23" s="534">
        <v>29.5</v>
      </c>
      <c r="U23" s="534">
        <v>24.5</v>
      </c>
      <c r="V23" s="263" t="s">
        <v>136</v>
      </c>
      <c r="W23" s="546" t="s">
        <v>137</v>
      </c>
      <c r="X23" s="547" t="s">
        <v>136</v>
      </c>
    </row>
    <row r="24" spans="1:24" s="10" customFormat="1" ht="15" customHeight="1">
      <c r="A24" s="599">
        <v>19</v>
      </c>
      <c r="B24" s="1364"/>
      <c r="C24" s="317" t="s">
        <v>32</v>
      </c>
      <c r="D24" s="317" t="s">
        <v>110</v>
      </c>
      <c r="E24" s="457">
        <v>285.9</v>
      </c>
      <c r="F24" s="501" t="s">
        <v>1107</v>
      </c>
      <c r="G24" s="501" t="s">
        <v>102</v>
      </c>
      <c r="H24" s="501" t="s">
        <v>114</v>
      </c>
      <c r="I24" s="502" t="s">
        <v>103</v>
      </c>
      <c r="J24" s="1377" t="s">
        <v>1113</v>
      </c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9"/>
      <c r="V24" s="317" t="s">
        <v>138</v>
      </c>
      <c r="W24" s="461" t="s">
        <v>137</v>
      </c>
      <c r="X24" s="462" t="s">
        <v>138</v>
      </c>
    </row>
    <row r="25" spans="1:24" s="75" customFormat="1" ht="15" customHeight="1">
      <c r="A25" s="599">
        <v>20</v>
      </c>
      <c r="B25" s="1364"/>
      <c r="C25" s="397" t="s">
        <v>33</v>
      </c>
      <c r="D25" s="397" t="s">
        <v>101</v>
      </c>
      <c r="E25" s="463">
        <v>620</v>
      </c>
      <c r="F25" s="501" t="s">
        <v>1107</v>
      </c>
      <c r="G25" s="469" t="s">
        <v>102</v>
      </c>
      <c r="H25" s="469" t="s">
        <v>114</v>
      </c>
      <c r="I25" s="503" t="s">
        <v>103</v>
      </c>
      <c r="J25" s="1377" t="s">
        <v>1113</v>
      </c>
      <c r="K25" s="1378"/>
      <c r="L25" s="1378"/>
      <c r="M25" s="1378"/>
      <c r="N25" s="1378"/>
      <c r="O25" s="1378"/>
      <c r="P25" s="1378"/>
      <c r="Q25" s="1378"/>
      <c r="R25" s="1378"/>
      <c r="S25" s="1378"/>
      <c r="T25" s="1378"/>
      <c r="U25" s="1379"/>
      <c r="V25" s="397" t="s">
        <v>139</v>
      </c>
      <c r="W25" s="467" t="s">
        <v>137</v>
      </c>
      <c r="X25" s="468" t="s">
        <v>140</v>
      </c>
    </row>
    <row r="26" spans="1:24" s="10" customFormat="1" ht="15" customHeight="1" thickBot="1">
      <c r="A26" s="599">
        <v>21</v>
      </c>
      <c r="B26" s="1365"/>
      <c r="C26" s="331" t="s">
        <v>34</v>
      </c>
      <c r="D26" s="331" t="s">
        <v>110</v>
      </c>
      <c r="E26" s="470">
        <v>502</v>
      </c>
      <c r="F26" s="504" t="s">
        <v>1107</v>
      </c>
      <c r="G26" s="504" t="s">
        <v>102</v>
      </c>
      <c r="H26" s="504" t="s">
        <v>114</v>
      </c>
      <c r="I26" s="505" t="s">
        <v>103</v>
      </c>
      <c r="J26" s="1404" t="s">
        <v>1113</v>
      </c>
      <c r="K26" s="1405"/>
      <c r="L26" s="1405"/>
      <c r="M26" s="1405"/>
      <c r="N26" s="1405"/>
      <c r="O26" s="1405"/>
      <c r="P26" s="1405"/>
      <c r="Q26" s="1405"/>
      <c r="R26" s="1405"/>
      <c r="S26" s="1405"/>
      <c r="T26" s="1405"/>
      <c r="U26" s="1406"/>
      <c r="V26" s="331" t="s">
        <v>141</v>
      </c>
      <c r="W26" s="474" t="s">
        <v>137</v>
      </c>
      <c r="X26" s="475" t="s">
        <v>142</v>
      </c>
    </row>
    <row r="27" spans="1:24" s="10" customFormat="1" ht="15" customHeight="1" thickTop="1">
      <c r="A27" s="710"/>
      <c r="B27" s="1346" t="s">
        <v>655</v>
      </c>
      <c r="C27" s="1337"/>
      <c r="D27" s="557"/>
      <c r="E27" s="558">
        <f>SUM(E23:E26)</f>
        <v>4788.639999999999</v>
      </c>
      <c r="F27" s="1338"/>
      <c r="G27" s="1339"/>
      <c r="H27" s="1339"/>
      <c r="I27" s="1340"/>
      <c r="J27" s="542">
        <f>SUM(J23:J26)</f>
        <v>14</v>
      </c>
      <c r="K27" s="542">
        <f aca="true" t="shared" si="2" ref="K27:S27">SUM(K23:K26)</f>
        <v>10</v>
      </c>
      <c r="L27" s="542">
        <f t="shared" si="2"/>
        <v>0</v>
      </c>
      <c r="M27" s="542">
        <f t="shared" si="2"/>
        <v>0</v>
      </c>
      <c r="N27" s="556">
        <f t="shared" si="2"/>
        <v>9.5</v>
      </c>
      <c r="O27" s="556">
        <f t="shared" si="2"/>
        <v>8.5</v>
      </c>
      <c r="P27" s="556">
        <f t="shared" si="2"/>
        <v>6</v>
      </c>
      <c r="Q27" s="556">
        <f t="shared" si="2"/>
        <v>6</v>
      </c>
      <c r="R27" s="556">
        <f t="shared" si="2"/>
        <v>0</v>
      </c>
      <c r="S27" s="556">
        <f t="shared" si="2"/>
        <v>0</v>
      </c>
      <c r="T27" s="543">
        <f>+J27+L27+N27+P27+R27</f>
        <v>29.5</v>
      </c>
      <c r="U27" s="543">
        <f>+K27+M27+O27+Q27+S27</f>
        <v>24.5</v>
      </c>
      <c r="V27" s="1341"/>
      <c r="W27" s="1339"/>
      <c r="X27" s="1342"/>
    </row>
    <row r="28" spans="1:24" s="10" customFormat="1" ht="15" customHeight="1">
      <c r="A28" s="599">
        <v>22</v>
      </c>
      <c r="B28" s="112" t="s">
        <v>35</v>
      </c>
      <c r="C28" s="68" t="s">
        <v>656</v>
      </c>
      <c r="D28" s="68" t="s">
        <v>110</v>
      </c>
      <c r="E28" s="69">
        <v>567</v>
      </c>
      <c r="F28" s="68" t="s">
        <v>697</v>
      </c>
      <c r="G28" s="68" t="s">
        <v>102</v>
      </c>
      <c r="H28" s="68" t="s">
        <v>99</v>
      </c>
      <c r="I28" s="560" t="s">
        <v>103</v>
      </c>
      <c r="J28" s="76">
        <v>5</v>
      </c>
      <c r="K28" s="76">
        <v>2</v>
      </c>
      <c r="L28" s="76">
        <v>1</v>
      </c>
      <c r="M28" s="76">
        <v>0</v>
      </c>
      <c r="N28" s="561">
        <v>0</v>
      </c>
      <c r="O28" s="561">
        <v>0</v>
      </c>
      <c r="P28" s="561">
        <v>3.83</v>
      </c>
      <c r="Q28" s="561">
        <v>2.83</v>
      </c>
      <c r="R28" s="561">
        <v>0</v>
      </c>
      <c r="S28" s="561">
        <v>0</v>
      </c>
      <c r="T28" s="562">
        <v>8.83</v>
      </c>
      <c r="U28" s="562">
        <v>4.83</v>
      </c>
      <c r="V28" s="68" t="s">
        <v>144</v>
      </c>
      <c r="W28" s="71" t="s">
        <v>145</v>
      </c>
      <c r="X28" s="563" t="s">
        <v>146</v>
      </c>
    </row>
    <row r="29" spans="1:24" s="10" customFormat="1" ht="15" customHeight="1">
      <c r="A29" s="599">
        <v>23</v>
      </c>
      <c r="B29" s="284" t="s">
        <v>37</v>
      </c>
      <c r="C29" s="72" t="s">
        <v>677</v>
      </c>
      <c r="D29" s="72" t="s">
        <v>110</v>
      </c>
      <c r="E29" s="73">
        <v>934.64</v>
      </c>
      <c r="F29" s="72" t="s">
        <v>148</v>
      </c>
      <c r="G29" s="72" t="s">
        <v>100</v>
      </c>
      <c r="H29" s="72" t="s">
        <v>99</v>
      </c>
      <c r="I29" s="564" t="s">
        <v>103</v>
      </c>
      <c r="J29" s="565">
        <v>3</v>
      </c>
      <c r="K29" s="565">
        <v>2</v>
      </c>
      <c r="L29" s="565">
        <v>0</v>
      </c>
      <c r="M29" s="565">
        <v>0</v>
      </c>
      <c r="N29" s="566">
        <v>3</v>
      </c>
      <c r="O29" s="566">
        <v>2</v>
      </c>
      <c r="P29" s="566">
        <v>0</v>
      </c>
      <c r="Q29" s="566">
        <v>0</v>
      </c>
      <c r="R29" s="566">
        <v>0</v>
      </c>
      <c r="S29" s="566">
        <v>0</v>
      </c>
      <c r="T29" s="567">
        <v>6</v>
      </c>
      <c r="U29" s="567">
        <v>4</v>
      </c>
      <c r="V29" s="72" t="s">
        <v>149</v>
      </c>
      <c r="W29" s="74" t="s">
        <v>150</v>
      </c>
      <c r="X29" s="568" t="s">
        <v>151</v>
      </c>
    </row>
    <row r="30" spans="1:24" s="10" customFormat="1" ht="15" customHeight="1">
      <c r="A30" s="599">
        <v>24</v>
      </c>
      <c r="B30" s="1347" t="s">
        <v>39</v>
      </c>
      <c r="C30" s="285" t="s">
        <v>678</v>
      </c>
      <c r="D30" s="285" t="s">
        <v>101</v>
      </c>
      <c r="E30" s="483">
        <v>1301</v>
      </c>
      <c r="F30" s="285" t="s">
        <v>1127</v>
      </c>
      <c r="G30" s="285" t="s">
        <v>102</v>
      </c>
      <c r="H30" s="285" t="s">
        <v>99</v>
      </c>
      <c r="I30" s="484" t="s">
        <v>103</v>
      </c>
      <c r="J30" s="485">
        <v>3</v>
      </c>
      <c r="K30" s="485">
        <v>1</v>
      </c>
      <c r="L30" s="485">
        <v>0</v>
      </c>
      <c r="M30" s="485">
        <v>0</v>
      </c>
      <c r="N30" s="486">
        <v>3</v>
      </c>
      <c r="O30" s="486">
        <v>3</v>
      </c>
      <c r="P30" s="486">
        <v>3</v>
      </c>
      <c r="Q30" s="486">
        <v>0</v>
      </c>
      <c r="R30" s="486">
        <v>0</v>
      </c>
      <c r="S30" s="486">
        <v>0</v>
      </c>
      <c r="T30" s="536">
        <v>9</v>
      </c>
      <c r="U30" s="536">
        <v>4</v>
      </c>
      <c r="V30" s="285" t="s">
        <v>153</v>
      </c>
      <c r="W30" s="487" t="s">
        <v>698</v>
      </c>
      <c r="X30" s="488" t="s">
        <v>154</v>
      </c>
    </row>
    <row r="31" spans="1:24" s="10" customFormat="1" ht="15" customHeight="1">
      <c r="A31" s="599">
        <v>25</v>
      </c>
      <c r="B31" s="1347"/>
      <c r="C31" s="146" t="s">
        <v>41</v>
      </c>
      <c r="D31" s="146" t="s">
        <v>110</v>
      </c>
      <c r="E31" s="477">
        <v>545</v>
      </c>
      <c r="F31" s="285" t="s">
        <v>1127</v>
      </c>
      <c r="G31" s="146" t="s">
        <v>102</v>
      </c>
      <c r="H31" s="146" t="s">
        <v>114</v>
      </c>
      <c r="I31" s="478" t="s">
        <v>103</v>
      </c>
      <c r="J31" s="479">
        <v>1</v>
      </c>
      <c r="K31" s="479">
        <v>1</v>
      </c>
      <c r="L31" s="479">
        <v>0</v>
      </c>
      <c r="M31" s="479">
        <v>0</v>
      </c>
      <c r="N31" s="480">
        <v>1</v>
      </c>
      <c r="O31" s="480">
        <v>1</v>
      </c>
      <c r="P31" s="480">
        <v>1</v>
      </c>
      <c r="Q31" s="480">
        <v>0</v>
      </c>
      <c r="R31" s="480">
        <v>0</v>
      </c>
      <c r="S31" s="480">
        <v>0</v>
      </c>
      <c r="T31" s="535">
        <v>3</v>
      </c>
      <c r="U31" s="535">
        <v>2</v>
      </c>
      <c r="V31" s="146" t="s">
        <v>155</v>
      </c>
      <c r="W31" s="481" t="s">
        <v>698</v>
      </c>
      <c r="X31" s="482" t="s">
        <v>154</v>
      </c>
    </row>
    <row r="32" spans="1:24" s="10" customFormat="1" ht="15" customHeight="1" thickBot="1">
      <c r="A32" s="599">
        <v>26</v>
      </c>
      <c r="B32" s="1348"/>
      <c r="C32" s="351" t="s">
        <v>42</v>
      </c>
      <c r="D32" s="351" t="s">
        <v>110</v>
      </c>
      <c r="E32" s="496">
        <v>410</v>
      </c>
      <c r="F32" s="285" t="s">
        <v>1127</v>
      </c>
      <c r="G32" s="351" t="s">
        <v>102</v>
      </c>
      <c r="H32" s="351" t="s">
        <v>114</v>
      </c>
      <c r="I32" s="506" t="s">
        <v>103</v>
      </c>
      <c r="J32" s="497">
        <v>0</v>
      </c>
      <c r="K32" s="497">
        <v>0</v>
      </c>
      <c r="L32" s="497">
        <v>0</v>
      </c>
      <c r="M32" s="497">
        <v>0</v>
      </c>
      <c r="N32" s="498">
        <v>1</v>
      </c>
      <c r="O32" s="498">
        <v>1</v>
      </c>
      <c r="P32" s="498">
        <v>1</v>
      </c>
      <c r="Q32" s="498">
        <v>0</v>
      </c>
      <c r="R32" s="498">
        <v>0</v>
      </c>
      <c r="S32" s="498">
        <v>0</v>
      </c>
      <c r="T32" s="538">
        <v>2</v>
      </c>
      <c r="U32" s="538">
        <v>1</v>
      </c>
      <c r="V32" s="495" t="s">
        <v>156</v>
      </c>
      <c r="W32" s="507" t="s">
        <v>698</v>
      </c>
      <c r="X32" s="508" t="s">
        <v>154</v>
      </c>
    </row>
    <row r="33" spans="1:24" s="10" customFormat="1" ht="15" customHeight="1" thickTop="1">
      <c r="A33" s="710"/>
      <c r="B33" s="1355" t="s">
        <v>657</v>
      </c>
      <c r="C33" s="1356"/>
      <c r="D33" s="571"/>
      <c r="E33" s="572">
        <f>SUM(E30:E31)</f>
        <v>1846</v>
      </c>
      <c r="F33" s="1357"/>
      <c r="G33" s="1212"/>
      <c r="H33" s="1212"/>
      <c r="I33" s="1213"/>
      <c r="J33" s="569">
        <f>SUM(J30:J32)</f>
        <v>4</v>
      </c>
      <c r="K33" s="569">
        <f aca="true" t="shared" si="3" ref="K33:S33">SUM(K30:K32)</f>
        <v>2</v>
      </c>
      <c r="L33" s="569">
        <f>SUM(L30:L32)</f>
        <v>0</v>
      </c>
      <c r="M33" s="569">
        <f>SUM(M30:M32)</f>
        <v>0</v>
      </c>
      <c r="N33" s="570">
        <f t="shared" si="3"/>
        <v>5</v>
      </c>
      <c r="O33" s="570">
        <f t="shared" si="3"/>
        <v>5</v>
      </c>
      <c r="P33" s="570">
        <f t="shared" si="3"/>
        <v>5</v>
      </c>
      <c r="Q33" s="570">
        <f t="shared" si="3"/>
        <v>0</v>
      </c>
      <c r="R33" s="570">
        <f t="shared" si="3"/>
        <v>0</v>
      </c>
      <c r="S33" s="570">
        <f t="shared" si="3"/>
        <v>0</v>
      </c>
      <c r="T33" s="553">
        <f>+J33+L33+N33+P33+R33</f>
        <v>14</v>
      </c>
      <c r="U33" s="553">
        <f>+K33+M33+O33+Q33+S33</f>
        <v>7</v>
      </c>
      <c r="V33" s="1351"/>
      <c r="W33" s="1212"/>
      <c r="X33" s="1375"/>
    </row>
    <row r="34" spans="1:24" s="10" customFormat="1" ht="15" customHeight="1">
      <c r="A34" s="599">
        <v>27</v>
      </c>
      <c r="B34" s="284" t="s">
        <v>44</v>
      </c>
      <c r="C34" s="72" t="s">
        <v>679</v>
      </c>
      <c r="D34" s="72" t="s">
        <v>101</v>
      </c>
      <c r="E34" s="73">
        <v>1947</v>
      </c>
      <c r="F34" s="72" t="s">
        <v>1135</v>
      </c>
      <c r="G34" s="72" t="s">
        <v>648</v>
      </c>
      <c r="H34" s="72" t="s">
        <v>99</v>
      </c>
      <c r="I34" s="564" t="s">
        <v>103</v>
      </c>
      <c r="J34" s="565">
        <v>5</v>
      </c>
      <c r="K34" s="565">
        <v>4</v>
      </c>
      <c r="L34" s="565">
        <v>0</v>
      </c>
      <c r="M34" s="565">
        <v>0</v>
      </c>
      <c r="N34" s="566">
        <v>3</v>
      </c>
      <c r="O34" s="566">
        <v>1</v>
      </c>
      <c r="P34" s="566">
        <v>5</v>
      </c>
      <c r="Q34" s="566">
        <v>2</v>
      </c>
      <c r="R34" s="566">
        <v>0</v>
      </c>
      <c r="S34" s="566">
        <v>0</v>
      </c>
      <c r="T34" s="567">
        <v>13</v>
      </c>
      <c r="U34" s="567">
        <v>7</v>
      </c>
      <c r="V34" s="591" t="s">
        <v>158</v>
      </c>
      <c r="W34" s="74" t="s">
        <v>159</v>
      </c>
      <c r="X34" s="568" t="s">
        <v>160</v>
      </c>
    </row>
    <row r="35" spans="1:24" s="10" customFormat="1" ht="15" customHeight="1">
      <c r="A35" s="599">
        <v>28</v>
      </c>
      <c r="B35" s="1349" t="s">
        <v>46</v>
      </c>
      <c r="C35" s="369" t="s">
        <v>161</v>
      </c>
      <c r="D35" s="369" t="s">
        <v>101</v>
      </c>
      <c r="E35" s="490">
        <v>787</v>
      </c>
      <c r="F35" s="369" t="s">
        <v>162</v>
      </c>
      <c r="G35" s="369" t="s">
        <v>102</v>
      </c>
      <c r="H35" s="369" t="s">
        <v>99</v>
      </c>
      <c r="I35" s="512" t="s">
        <v>103</v>
      </c>
      <c r="J35" s="491">
        <v>2</v>
      </c>
      <c r="K35" s="491">
        <v>1</v>
      </c>
      <c r="L35" s="491">
        <v>0</v>
      </c>
      <c r="M35" s="491">
        <v>0</v>
      </c>
      <c r="N35" s="492">
        <v>1</v>
      </c>
      <c r="O35" s="492">
        <v>1</v>
      </c>
      <c r="P35" s="492">
        <v>1</v>
      </c>
      <c r="Q35" s="492">
        <v>0</v>
      </c>
      <c r="R35" s="492">
        <v>0</v>
      </c>
      <c r="S35" s="492">
        <v>0</v>
      </c>
      <c r="T35" s="537">
        <v>4</v>
      </c>
      <c r="U35" s="537">
        <v>1</v>
      </c>
      <c r="V35" s="369" t="s">
        <v>163</v>
      </c>
      <c r="W35" s="513" t="s">
        <v>164</v>
      </c>
      <c r="X35" s="514" t="s">
        <v>138</v>
      </c>
    </row>
    <row r="36" spans="1:24" s="10" customFormat="1" ht="15" customHeight="1" thickBot="1">
      <c r="A36" s="599">
        <v>29</v>
      </c>
      <c r="B36" s="1350"/>
      <c r="C36" s="351" t="s">
        <v>165</v>
      </c>
      <c r="D36" s="351" t="s">
        <v>110</v>
      </c>
      <c r="E36" s="496">
        <v>141</v>
      </c>
      <c r="F36" s="495" t="s">
        <v>699</v>
      </c>
      <c r="G36" s="351" t="s">
        <v>102</v>
      </c>
      <c r="H36" s="351" t="s">
        <v>111</v>
      </c>
      <c r="I36" s="506" t="s">
        <v>103</v>
      </c>
      <c r="J36" s="497">
        <v>0</v>
      </c>
      <c r="K36" s="497">
        <v>0</v>
      </c>
      <c r="L36" s="497">
        <v>1</v>
      </c>
      <c r="M36" s="497">
        <v>0</v>
      </c>
      <c r="N36" s="498">
        <v>0</v>
      </c>
      <c r="O36" s="498">
        <v>0</v>
      </c>
      <c r="P36" s="498">
        <v>2</v>
      </c>
      <c r="Q36" s="498">
        <v>0</v>
      </c>
      <c r="R36" s="498">
        <v>0</v>
      </c>
      <c r="S36" s="498">
        <v>0</v>
      </c>
      <c r="T36" s="538">
        <v>3</v>
      </c>
      <c r="U36" s="538">
        <v>0</v>
      </c>
      <c r="V36" s="351" t="s">
        <v>166</v>
      </c>
      <c r="W36" s="507" t="s">
        <v>164</v>
      </c>
      <c r="X36" s="443" t="s">
        <v>138</v>
      </c>
    </row>
    <row r="37" spans="1:24" s="10" customFormat="1" ht="15" customHeight="1" thickTop="1">
      <c r="A37" s="710"/>
      <c r="B37" s="1198" t="s">
        <v>658</v>
      </c>
      <c r="C37" s="1199"/>
      <c r="D37" s="576"/>
      <c r="E37" s="577">
        <f>SUM(E35:E36)</f>
        <v>928</v>
      </c>
      <c r="F37" s="1370"/>
      <c r="G37" s="1371"/>
      <c r="H37" s="1371"/>
      <c r="I37" s="1372"/>
      <c r="J37" s="574">
        <f>SUM(J35:J36)</f>
        <v>2</v>
      </c>
      <c r="K37" s="574">
        <f aca="true" t="shared" si="4" ref="K37:S37">SUM(K35:K36)</f>
        <v>1</v>
      </c>
      <c r="L37" s="574">
        <f t="shared" si="4"/>
        <v>1</v>
      </c>
      <c r="M37" s="574">
        <f>SUM(M35:M36)</f>
        <v>0</v>
      </c>
      <c r="N37" s="575">
        <f t="shared" si="4"/>
        <v>1</v>
      </c>
      <c r="O37" s="575">
        <f t="shared" si="4"/>
        <v>1</v>
      </c>
      <c r="P37" s="575">
        <f t="shared" si="4"/>
        <v>3</v>
      </c>
      <c r="Q37" s="575">
        <f t="shared" si="4"/>
        <v>0</v>
      </c>
      <c r="R37" s="575">
        <f t="shared" si="4"/>
        <v>0</v>
      </c>
      <c r="S37" s="575">
        <f t="shared" si="4"/>
        <v>0</v>
      </c>
      <c r="T37" s="528">
        <f>+J37+L37+N37+P37+R37</f>
        <v>7</v>
      </c>
      <c r="U37" s="528">
        <f>+K37+M37+O37+Q37+S37</f>
        <v>2</v>
      </c>
      <c r="V37" s="1373"/>
      <c r="W37" s="1371"/>
      <c r="X37" s="1374"/>
    </row>
    <row r="38" spans="1:24" s="10" customFormat="1" ht="27.75" customHeight="1">
      <c r="A38" s="599">
        <v>30</v>
      </c>
      <c r="B38" s="1362" t="s">
        <v>49</v>
      </c>
      <c r="C38" s="397" t="s">
        <v>680</v>
      </c>
      <c r="D38" s="397" t="s">
        <v>101</v>
      </c>
      <c r="E38" s="463">
        <v>1010</v>
      </c>
      <c r="F38" s="397" t="s">
        <v>169</v>
      </c>
      <c r="G38" s="397" t="s">
        <v>100</v>
      </c>
      <c r="H38" s="397" t="s">
        <v>99</v>
      </c>
      <c r="I38" s="464" t="s">
        <v>115</v>
      </c>
      <c r="J38" s="465">
        <v>1</v>
      </c>
      <c r="K38" s="465">
        <v>1</v>
      </c>
      <c r="L38" s="465">
        <v>0</v>
      </c>
      <c r="M38" s="465">
        <v>0</v>
      </c>
      <c r="N38" s="466">
        <v>2</v>
      </c>
      <c r="O38" s="466">
        <v>1</v>
      </c>
      <c r="P38" s="466">
        <v>1</v>
      </c>
      <c r="Q38" s="466">
        <v>0</v>
      </c>
      <c r="R38" s="466">
        <v>0</v>
      </c>
      <c r="S38" s="466">
        <v>0</v>
      </c>
      <c r="T38" s="532">
        <v>4</v>
      </c>
      <c r="U38" s="532">
        <v>2</v>
      </c>
      <c r="V38" s="397" t="s">
        <v>170</v>
      </c>
      <c r="W38" s="573" t="s">
        <v>700</v>
      </c>
      <c r="X38" s="468" t="s">
        <v>193</v>
      </c>
    </row>
    <row r="39" spans="1:24" s="10" customFormat="1" ht="27.75" customHeight="1" thickBot="1">
      <c r="A39" s="599">
        <v>31</v>
      </c>
      <c r="B39" s="1365"/>
      <c r="C39" s="331" t="s">
        <v>51</v>
      </c>
      <c r="D39" s="331" t="s">
        <v>110</v>
      </c>
      <c r="E39" s="470">
        <v>481.02</v>
      </c>
      <c r="F39" s="331" t="s">
        <v>171</v>
      </c>
      <c r="G39" s="331" t="s">
        <v>648</v>
      </c>
      <c r="H39" s="331" t="s">
        <v>646</v>
      </c>
      <c r="I39" s="471" t="s">
        <v>103</v>
      </c>
      <c r="J39" s="472">
        <v>0</v>
      </c>
      <c r="K39" s="472">
        <v>0</v>
      </c>
      <c r="L39" s="472">
        <v>0</v>
      </c>
      <c r="M39" s="472">
        <v>0</v>
      </c>
      <c r="N39" s="473">
        <v>2.1</v>
      </c>
      <c r="O39" s="473">
        <v>1.1</v>
      </c>
      <c r="P39" s="473">
        <v>2.4</v>
      </c>
      <c r="Q39" s="473">
        <v>0.8</v>
      </c>
      <c r="R39" s="473">
        <v>0</v>
      </c>
      <c r="S39" s="473">
        <v>0</v>
      </c>
      <c r="T39" s="533">
        <v>4.5</v>
      </c>
      <c r="U39" s="533">
        <v>1.9</v>
      </c>
      <c r="V39" s="331" t="s">
        <v>172</v>
      </c>
      <c r="W39" s="509" t="s">
        <v>701</v>
      </c>
      <c r="X39" s="510" t="s">
        <v>173</v>
      </c>
    </row>
    <row r="40" spans="1:24" s="10" customFormat="1" ht="15" customHeight="1" thickTop="1">
      <c r="A40" s="710"/>
      <c r="B40" s="1204" t="s">
        <v>659</v>
      </c>
      <c r="C40" s="1205"/>
      <c r="D40" s="581"/>
      <c r="E40" s="582">
        <f>SUM(E38:E39)</f>
        <v>1491.02</v>
      </c>
      <c r="F40" s="1367"/>
      <c r="G40" s="1207"/>
      <c r="H40" s="1207"/>
      <c r="I40" s="1208"/>
      <c r="J40" s="578">
        <f>SUM(J38:J39)</f>
        <v>1</v>
      </c>
      <c r="K40" s="578">
        <f aca="true" t="shared" si="5" ref="K40:S40">SUM(K38:K39)</f>
        <v>1</v>
      </c>
      <c r="L40" s="578">
        <f t="shared" si="5"/>
        <v>0</v>
      </c>
      <c r="M40" s="578">
        <f>SUM(M38:M39)</f>
        <v>0</v>
      </c>
      <c r="N40" s="579">
        <f t="shared" si="5"/>
        <v>4.1</v>
      </c>
      <c r="O40" s="579">
        <f t="shared" si="5"/>
        <v>2.1</v>
      </c>
      <c r="P40" s="579">
        <f t="shared" si="5"/>
        <v>3.4</v>
      </c>
      <c r="Q40" s="579">
        <f t="shared" si="5"/>
        <v>0.8</v>
      </c>
      <c r="R40" s="579">
        <f t="shared" si="5"/>
        <v>0</v>
      </c>
      <c r="S40" s="579">
        <f t="shared" si="5"/>
        <v>0</v>
      </c>
      <c r="T40" s="580">
        <f>+J40+L40+N40+P40+R40</f>
        <v>8.5</v>
      </c>
      <c r="U40" s="580">
        <f>+K40+M40+O40+Q40+S40</f>
        <v>3.9000000000000004</v>
      </c>
      <c r="V40" s="1368"/>
      <c r="W40" s="1207"/>
      <c r="X40" s="1369"/>
    </row>
    <row r="41" spans="1:24" s="10" customFormat="1" ht="15" customHeight="1">
      <c r="A41" s="599">
        <v>32</v>
      </c>
      <c r="B41" s="1349" t="s">
        <v>52</v>
      </c>
      <c r="C41" s="285" t="s">
        <v>681</v>
      </c>
      <c r="D41" s="285" t="s">
        <v>110</v>
      </c>
      <c r="E41" s="483">
        <v>320</v>
      </c>
      <c r="F41" s="541" t="s">
        <v>175</v>
      </c>
      <c r="G41" s="285" t="s">
        <v>102</v>
      </c>
      <c r="H41" s="285" t="s">
        <v>111</v>
      </c>
      <c r="I41" s="484" t="s">
        <v>103</v>
      </c>
      <c r="J41" s="485">
        <v>1</v>
      </c>
      <c r="K41" s="485">
        <v>1</v>
      </c>
      <c r="L41" s="485">
        <v>3</v>
      </c>
      <c r="M41" s="485">
        <v>0</v>
      </c>
      <c r="N41" s="486">
        <v>0</v>
      </c>
      <c r="O41" s="486">
        <v>0</v>
      </c>
      <c r="P41" s="486">
        <v>1</v>
      </c>
      <c r="Q41" s="486">
        <v>1</v>
      </c>
      <c r="R41" s="486">
        <v>0</v>
      </c>
      <c r="S41" s="486">
        <v>0</v>
      </c>
      <c r="T41" s="536">
        <v>5</v>
      </c>
      <c r="U41" s="536">
        <v>2</v>
      </c>
      <c r="V41" s="285" t="s">
        <v>176</v>
      </c>
      <c r="W41" s="487" t="s">
        <v>177</v>
      </c>
      <c r="X41" s="488" t="s">
        <v>178</v>
      </c>
    </row>
    <row r="42" spans="1:24" s="10" customFormat="1" ht="15" customHeight="1">
      <c r="A42" s="599">
        <v>33</v>
      </c>
      <c r="B42" s="1349"/>
      <c r="C42" s="146" t="s">
        <v>54</v>
      </c>
      <c r="D42" s="146" t="s">
        <v>110</v>
      </c>
      <c r="E42" s="477">
        <v>158</v>
      </c>
      <c r="F42" s="146" t="s">
        <v>179</v>
      </c>
      <c r="G42" s="146" t="s">
        <v>102</v>
      </c>
      <c r="H42" s="146" t="s">
        <v>111</v>
      </c>
      <c r="I42" s="478" t="s">
        <v>103</v>
      </c>
      <c r="J42" s="479">
        <v>0</v>
      </c>
      <c r="K42" s="479">
        <v>0</v>
      </c>
      <c r="L42" s="479">
        <v>2</v>
      </c>
      <c r="M42" s="479">
        <v>0</v>
      </c>
      <c r="N42" s="480">
        <v>0</v>
      </c>
      <c r="O42" s="480">
        <v>0</v>
      </c>
      <c r="P42" s="480">
        <v>1</v>
      </c>
      <c r="Q42" s="480">
        <v>1</v>
      </c>
      <c r="R42" s="480">
        <v>0</v>
      </c>
      <c r="S42" s="480">
        <v>0</v>
      </c>
      <c r="T42" s="535">
        <v>3</v>
      </c>
      <c r="U42" s="535">
        <v>1</v>
      </c>
      <c r="V42" s="146" t="s">
        <v>180</v>
      </c>
      <c r="W42" s="481" t="s">
        <v>177</v>
      </c>
      <c r="X42" s="482" t="s">
        <v>180</v>
      </c>
    </row>
    <row r="43" spans="1:24" s="10" customFormat="1" ht="15" customHeight="1" thickBot="1">
      <c r="A43" s="599">
        <v>34</v>
      </c>
      <c r="B43" s="1350"/>
      <c r="C43" s="351" t="s">
        <v>55</v>
      </c>
      <c r="D43" s="351" t="s">
        <v>110</v>
      </c>
      <c r="E43" s="496">
        <v>96</v>
      </c>
      <c r="F43" s="351" t="s">
        <v>1148</v>
      </c>
      <c r="G43" s="351" t="s">
        <v>102</v>
      </c>
      <c r="H43" s="351" t="s">
        <v>111</v>
      </c>
      <c r="I43" s="506" t="s">
        <v>103</v>
      </c>
      <c r="J43" s="497">
        <v>0</v>
      </c>
      <c r="K43" s="497">
        <v>0</v>
      </c>
      <c r="L43" s="497">
        <v>3</v>
      </c>
      <c r="M43" s="497">
        <v>0</v>
      </c>
      <c r="N43" s="498">
        <v>0</v>
      </c>
      <c r="O43" s="498">
        <v>0</v>
      </c>
      <c r="P43" s="498">
        <v>1</v>
      </c>
      <c r="Q43" s="498">
        <v>1</v>
      </c>
      <c r="R43" s="498">
        <v>0</v>
      </c>
      <c r="S43" s="498">
        <v>0</v>
      </c>
      <c r="T43" s="538">
        <v>4</v>
      </c>
      <c r="U43" s="538">
        <v>1</v>
      </c>
      <c r="V43" s="285" t="s">
        <v>180</v>
      </c>
      <c r="W43" s="487" t="s">
        <v>177</v>
      </c>
      <c r="X43" s="488" t="s">
        <v>180</v>
      </c>
    </row>
    <row r="44" spans="1:24" s="10" customFormat="1" ht="15" customHeight="1" thickTop="1">
      <c r="A44" s="710"/>
      <c r="B44" s="1355" t="s">
        <v>660</v>
      </c>
      <c r="C44" s="1356"/>
      <c r="D44" s="571"/>
      <c r="E44" s="572">
        <f>SUM(E41:E43)</f>
        <v>574</v>
      </c>
      <c r="F44" s="1357"/>
      <c r="G44" s="1352"/>
      <c r="H44" s="1352"/>
      <c r="I44" s="1358"/>
      <c r="J44" s="569">
        <f>SUM(J41:J43)</f>
        <v>1</v>
      </c>
      <c r="K44" s="569">
        <f aca="true" t="shared" si="6" ref="K44:S44">SUM(K41:K43)</f>
        <v>1</v>
      </c>
      <c r="L44" s="569">
        <f t="shared" si="6"/>
        <v>8</v>
      </c>
      <c r="M44" s="569">
        <f>SUM(M41:M43)</f>
        <v>0</v>
      </c>
      <c r="N44" s="570">
        <f>SUM(N41:N43)</f>
        <v>0</v>
      </c>
      <c r="O44" s="570">
        <f t="shared" si="6"/>
        <v>0</v>
      </c>
      <c r="P44" s="570">
        <f t="shared" si="6"/>
        <v>3</v>
      </c>
      <c r="Q44" s="570">
        <f t="shared" si="6"/>
        <v>3</v>
      </c>
      <c r="R44" s="570">
        <f t="shared" si="6"/>
        <v>0</v>
      </c>
      <c r="S44" s="570">
        <f t="shared" si="6"/>
        <v>0</v>
      </c>
      <c r="T44" s="553">
        <f>+J44+L44+N44+P44+R44</f>
        <v>12</v>
      </c>
      <c r="U44" s="553">
        <f>+K44+M44+O44+Q44+S44</f>
        <v>4</v>
      </c>
      <c r="V44" s="1351"/>
      <c r="W44" s="1352"/>
      <c r="X44" s="1353"/>
    </row>
    <row r="45" spans="1:24" s="10" customFormat="1" ht="15" customHeight="1">
      <c r="A45" s="599">
        <v>35</v>
      </c>
      <c r="B45" s="583" t="s">
        <v>553</v>
      </c>
      <c r="C45" s="72" t="s">
        <v>599</v>
      </c>
      <c r="D45" s="72" t="s">
        <v>101</v>
      </c>
      <c r="E45" s="73">
        <v>200</v>
      </c>
      <c r="F45" s="72" t="s">
        <v>702</v>
      </c>
      <c r="G45" s="72" t="s">
        <v>102</v>
      </c>
      <c r="H45" s="72" t="s">
        <v>111</v>
      </c>
      <c r="I45" s="564" t="s">
        <v>103</v>
      </c>
      <c r="J45" s="565">
        <v>0</v>
      </c>
      <c r="K45" s="565">
        <v>0</v>
      </c>
      <c r="L45" s="565">
        <v>1</v>
      </c>
      <c r="M45" s="565">
        <v>0</v>
      </c>
      <c r="N45" s="566">
        <v>0</v>
      </c>
      <c r="O45" s="566">
        <v>0</v>
      </c>
      <c r="P45" s="566">
        <v>1</v>
      </c>
      <c r="Q45" s="566">
        <v>1</v>
      </c>
      <c r="R45" s="566">
        <v>0</v>
      </c>
      <c r="S45" s="566">
        <v>0</v>
      </c>
      <c r="T45" s="567">
        <v>2</v>
      </c>
      <c r="U45" s="567">
        <v>1</v>
      </c>
      <c r="V45" s="72" t="s">
        <v>182</v>
      </c>
      <c r="W45" s="74" t="s">
        <v>183</v>
      </c>
      <c r="X45" s="568" t="s">
        <v>184</v>
      </c>
    </row>
    <row r="46" spans="1:24" s="10" customFormat="1" ht="15" customHeight="1">
      <c r="A46" s="599">
        <v>36</v>
      </c>
      <c r="B46" s="1349" t="s">
        <v>57</v>
      </c>
      <c r="C46" s="285" t="s">
        <v>601</v>
      </c>
      <c r="D46" s="285" t="s">
        <v>1154</v>
      </c>
      <c r="E46" s="483">
        <v>3346.18</v>
      </c>
      <c r="F46" s="285" t="s">
        <v>1155</v>
      </c>
      <c r="G46" s="285" t="s">
        <v>102</v>
      </c>
      <c r="H46" s="285" t="s">
        <v>99</v>
      </c>
      <c r="I46" s="484" t="s">
        <v>103</v>
      </c>
      <c r="J46" s="485">
        <v>10</v>
      </c>
      <c r="K46" s="485">
        <v>8</v>
      </c>
      <c r="L46" s="485">
        <v>0</v>
      </c>
      <c r="M46" s="485">
        <v>0</v>
      </c>
      <c r="N46" s="486">
        <v>0</v>
      </c>
      <c r="O46" s="486">
        <v>0</v>
      </c>
      <c r="P46" s="486">
        <v>5.2</v>
      </c>
      <c r="Q46" s="486">
        <v>0</v>
      </c>
      <c r="R46" s="486">
        <v>0</v>
      </c>
      <c r="S46" s="486">
        <v>0</v>
      </c>
      <c r="T46" s="536">
        <v>15.2</v>
      </c>
      <c r="U46" s="536">
        <v>8</v>
      </c>
      <c r="V46" s="285" t="s">
        <v>185</v>
      </c>
      <c r="W46" s="487" t="s">
        <v>186</v>
      </c>
      <c r="X46" s="488" t="s">
        <v>187</v>
      </c>
    </row>
    <row r="47" spans="1:24" s="10" customFormat="1" ht="15" customHeight="1">
      <c r="A47" s="599">
        <v>37</v>
      </c>
      <c r="B47" s="1366"/>
      <c r="C47" s="146" t="s">
        <v>58</v>
      </c>
      <c r="D47" s="146" t="s">
        <v>110</v>
      </c>
      <c r="E47" s="477">
        <v>150</v>
      </c>
      <c r="F47" s="146" t="s">
        <v>1160</v>
      </c>
      <c r="G47" s="146" t="s">
        <v>102</v>
      </c>
      <c r="H47" s="146" t="s">
        <v>111</v>
      </c>
      <c r="I47" s="478" t="s">
        <v>103</v>
      </c>
      <c r="J47" s="479">
        <v>0</v>
      </c>
      <c r="K47" s="479">
        <v>0</v>
      </c>
      <c r="L47" s="479">
        <v>1</v>
      </c>
      <c r="M47" s="479">
        <v>0</v>
      </c>
      <c r="N47" s="480">
        <v>2.4</v>
      </c>
      <c r="O47" s="480">
        <v>2.4</v>
      </c>
      <c r="P47" s="480">
        <v>0</v>
      </c>
      <c r="Q47" s="480">
        <v>0</v>
      </c>
      <c r="R47" s="480">
        <v>0</v>
      </c>
      <c r="S47" s="480">
        <v>0</v>
      </c>
      <c r="T47" s="535">
        <v>3.4</v>
      </c>
      <c r="U47" s="535">
        <v>2.4</v>
      </c>
      <c r="V47" s="844" t="s">
        <v>182</v>
      </c>
      <c r="W47" s="481" t="s">
        <v>186</v>
      </c>
      <c r="X47" s="482" t="s">
        <v>187</v>
      </c>
    </row>
    <row r="48" spans="1:24" s="10" customFormat="1" ht="15" customHeight="1">
      <c r="A48" s="599">
        <v>38</v>
      </c>
      <c r="B48" s="1366"/>
      <c r="C48" s="369" t="s">
        <v>59</v>
      </c>
      <c r="D48" s="369" t="s">
        <v>110</v>
      </c>
      <c r="E48" s="490">
        <v>176</v>
      </c>
      <c r="F48" s="489" t="s">
        <v>703</v>
      </c>
      <c r="G48" s="369" t="s">
        <v>102</v>
      </c>
      <c r="H48" s="369" t="s">
        <v>111</v>
      </c>
      <c r="I48" s="512" t="s">
        <v>103</v>
      </c>
      <c r="J48" s="491">
        <v>0</v>
      </c>
      <c r="K48" s="491">
        <v>0</v>
      </c>
      <c r="L48" s="491">
        <v>1</v>
      </c>
      <c r="M48" s="491">
        <v>0</v>
      </c>
      <c r="N48" s="492">
        <v>2.4</v>
      </c>
      <c r="O48" s="492">
        <v>2.4</v>
      </c>
      <c r="P48" s="492">
        <v>0</v>
      </c>
      <c r="Q48" s="492">
        <v>0</v>
      </c>
      <c r="R48" s="492">
        <v>0</v>
      </c>
      <c r="S48" s="492">
        <v>0</v>
      </c>
      <c r="T48" s="537">
        <v>3.4</v>
      </c>
      <c r="U48" s="537">
        <v>2.4</v>
      </c>
      <c r="V48" s="369" t="s">
        <v>188</v>
      </c>
      <c r="W48" s="513" t="s">
        <v>186</v>
      </c>
      <c r="X48" s="514" t="s">
        <v>187</v>
      </c>
    </row>
    <row r="49" spans="1:24" s="10" customFormat="1" ht="15" customHeight="1" thickBot="1">
      <c r="A49" s="599">
        <v>39</v>
      </c>
      <c r="B49" s="1354"/>
      <c r="C49" s="351" t="s">
        <v>60</v>
      </c>
      <c r="D49" s="351" t="s">
        <v>110</v>
      </c>
      <c r="E49" s="496">
        <v>598</v>
      </c>
      <c r="F49" s="495" t="s">
        <v>189</v>
      </c>
      <c r="G49" s="351" t="s">
        <v>102</v>
      </c>
      <c r="H49" s="351" t="s">
        <v>111</v>
      </c>
      <c r="I49" s="506" t="s">
        <v>103</v>
      </c>
      <c r="J49" s="497">
        <v>0</v>
      </c>
      <c r="K49" s="497">
        <v>0</v>
      </c>
      <c r="L49" s="497">
        <v>1</v>
      </c>
      <c r="M49" s="497">
        <v>0</v>
      </c>
      <c r="N49" s="498">
        <v>2.4</v>
      </c>
      <c r="O49" s="498">
        <v>2.4</v>
      </c>
      <c r="P49" s="498">
        <v>0.7</v>
      </c>
      <c r="Q49" s="498">
        <v>0</v>
      </c>
      <c r="R49" s="498">
        <v>0</v>
      </c>
      <c r="S49" s="498">
        <v>0</v>
      </c>
      <c r="T49" s="538">
        <v>4.1</v>
      </c>
      <c r="U49" s="538">
        <v>2.4</v>
      </c>
      <c r="V49" s="351" t="s">
        <v>190</v>
      </c>
      <c r="W49" s="507" t="s">
        <v>186</v>
      </c>
      <c r="X49" s="508" t="s">
        <v>187</v>
      </c>
    </row>
    <row r="50" spans="1:24" s="10" customFormat="1" ht="15" customHeight="1" thickTop="1">
      <c r="A50" s="710"/>
      <c r="B50" s="1355" t="s">
        <v>603</v>
      </c>
      <c r="C50" s="1356"/>
      <c r="D50" s="571"/>
      <c r="E50" s="572">
        <f>SUM(E46:E49)</f>
        <v>4270.18</v>
      </c>
      <c r="F50" s="1357"/>
      <c r="G50" s="1352"/>
      <c r="H50" s="1352"/>
      <c r="I50" s="1358"/>
      <c r="J50" s="569">
        <f>SUM(J46:J49)</f>
        <v>10</v>
      </c>
      <c r="K50" s="569">
        <f aca="true" t="shared" si="7" ref="K50:S50">SUM(K46:K49)</f>
        <v>8</v>
      </c>
      <c r="L50" s="569">
        <f>SUM(L46:L49)</f>
        <v>3</v>
      </c>
      <c r="M50" s="569">
        <f>SUM(M46:M49)</f>
        <v>0</v>
      </c>
      <c r="N50" s="570">
        <f t="shared" si="7"/>
        <v>7.199999999999999</v>
      </c>
      <c r="O50" s="570">
        <f t="shared" si="7"/>
        <v>7.199999999999999</v>
      </c>
      <c r="P50" s="570">
        <f>SUM(P46:P49)</f>
        <v>5.9</v>
      </c>
      <c r="Q50" s="570">
        <f t="shared" si="7"/>
        <v>0</v>
      </c>
      <c r="R50" s="570">
        <f t="shared" si="7"/>
        <v>0</v>
      </c>
      <c r="S50" s="570">
        <f t="shared" si="7"/>
        <v>0</v>
      </c>
      <c r="T50" s="553">
        <f>SUM(T46:T49)</f>
        <v>26.099999999999994</v>
      </c>
      <c r="U50" s="553">
        <f>SUM(U46:U49)</f>
        <v>15.200000000000001</v>
      </c>
      <c r="V50" s="1351"/>
      <c r="W50" s="1352"/>
      <c r="X50" s="1353"/>
    </row>
    <row r="51" spans="1:24" s="10" customFormat="1" ht="15" customHeight="1">
      <c r="A51" s="599">
        <v>40</v>
      </c>
      <c r="B51" s="1362" t="s">
        <v>61</v>
      </c>
      <c r="C51" s="263" t="s">
        <v>0</v>
      </c>
      <c r="D51" s="263" t="s">
        <v>110</v>
      </c>
      <c r="E51" s="550">
        <v>600</v>
      </c>
      <c r="F51" s="548" t="s">
        <v>1172</v>
      </c>
      <c r="G51" s="263" t="s">
        <v>102</v>
      </c>
      <c r="H51" s="263" t="s">
        <v>111</v>
      </c>
      <c r="I51" s="559" t="s">
        <v>103</v>
      </c>
      <c r="J51" s="511">
        <v>2</v>
      </c>
      <c r="K51" s="511">
        <v>2</v>
      </c>
      <c r="L51" s="511">
        <v>1</v>
      </c>
      <c r="M51" s="511">
        <v>0</v>
      </c>
      <c r="N51" s="476">
        <v>1</v>
      </c>
      <c r="O51" s="476">
        <v>0</v>
      </c>
      <c r="P51" s="476">
        <v>0</v>
      </c>
      <c r="Q51" s="476">
        <v>0</v>
      </c>
      <c r="R51" s="476">
        <v>0</v>
      </c>
      <c r="S51" s="476">
        <v>0</v>
      </c>
      <c r="T51" s="534">
        <v>4</v>
      </c>
      <c r="U51" s="534">
        <v>2</v>
      </c>
      <c r="V51" s="263" t="s">
        <v>191</v>
      </c>
      <c r="W51" s="546" t="s">
        <v>192</v>
      </c>
      <c r="X51" s="547" t="s">
        <v>193</v>
      </c>
    </row>
    <row r="52" spans="1:24" s="10" customFormat="1" ht="15" customHeight="1">
      <c r="A52" s="599">
        <v>41</v>
      </c>
      <c r="B52" s="1364"/>
      <c r="C52" s="317" t="s">
        <v>682</v>
      </c>
      <c r="D52" s="317" t="s">
        <v>101</v>
      </c>
      <c r="E52" s="457">
        <v>290</v>
      </c>
      <c r="F52" s="317" t="s">
        <v>1176</v>
      </c>
      <c r="G52" s="317" t="s">
        <v>102</v>
      </c>
      <c r="H52" s="317" t="s">
        <v>111</v>
      </c>
      <c r="I52" s="458" t="s">
        <v>103</v>
      </c>
      <c r="J52" s="459">
        <v>0</v>
      </c>
      <c r="K52" s="459">
        <v>0</v>
      </c>
      <c r="L52" s="459">
        <v>1</v>
      </c>
      <c r="M52" s="459">
        <v>0</v>
      </c>
      <c r="N52" s="460">
        <v>0</v>
      </c>
      <c r="O52" s="460">
        <v>0</v>
      </c>
      <c r="P52" s="460">
        <v>2</v>
      </c>
      <c r="Q52" s="460">
        <v>0</v>
      </c>
      <c r="R52" s="460">
        <v>0</v>
      </c>
      <c r="S52" s="460">
        <v>0</v>
      </c>
      <c r="T52" s="531">
        <v>3</v>
      </c>
      <c r="U52" s="531">
        <v>0</v>
      </c>
      <c r="V52" s="317" t="s">
        <v>194</v>
      </c>
      <c r="W52" s="461" t="s">
        <v>192</v>
      </c>
      <c r="X52" s="462" t="s">
        <v>704</v>
      </c>
    </row>
    <row r="53" spans="1:24" s="10" customFormat="1" ht="15" customHeight="1" thickBot="1">
      <c r="A53" s="599">
        <v>42</v>
      </c>
      <c r="B53" s="1365"/>
      <c r="C53" s="331" t="s">
        <v>63</v>
      </c>
      <c r="D53" s="331" t="s">
        <v>110</v>
      </c>
      <c r="E53" s="470">
        <v>231.2</v>
      </c>
      <c r="F53" s="504" t="s">
        <v>1177</v>
      </c>
      <c r="G53" s="331" t="s">
        <v>100</v>
      </c>
      <c r="H53" s="331" t="s">
        <v>111</v>
      </c>
      <c r="I53" s="471" t="s">
        <v>103</v>
      </c>
      <c r="J53" s="472">
        <v>0</v>
      </c>
      <c r="K53" s="472">
        <v>0</v>
      </c>
      <c r="L53" s="472">
        <v>0</v>
      </c>
      <c r="M53" s="472">
        <v>0</v>
      </c>
      <c r="N53" s="473">
        <v>0</v>
      </c>
      <c r="O53" s="473">
        <v>0</v>
      </c>
      <c r="P53" s="473">
        <v>1</v>
      </c>
      <c r="Q53" s="473">
        <v>0</v>
      </c>
      <c r="R53" s="473">
        <v>0</v>
      </c>
      <c r="S53" s="473">
        <v>0</v>
      </c>
      <c r="T53" s="533">
        <v>1</v>
      </c>
      <c r="U53" s="533">
        <v>0</v>
      </c>
      <c r="V53" s="331" t="s">
        <v>193</v>
      </c>
      <c r="W53" s="474" t="s">
        <v>192</v>
      </c>
      <c r="X53" s="475" t="s">
        <v>193</v>
      </c>
    </row>
    <row r="54" spans="1:24" s="10" customFormat="1" ht="15" customHeight="1" thickTop="1">
      <c r="A54" s="599"/>
      <c r="B54" s="1336" t="s">
        <v>609</v>
      </c>
      <c r="C54" s="1337"/>
      <c r="D54" s="557"/>
      <c r="E54" s="558">
        <f>SUM(E51:E53)</f>
        <v>1121.2</v>
      </c>
      <c r="F54" s="1338"/>
      <c r="G54" s="1339"/>
      <c r="H54" s="1339"/>
      <c r="I54" s="1340"/>
      <c r="J54" s="584">
        <f>SUM(J51:J53)</f>
        <v>2</v>
      </c>
      <c r="K54" s="584">
        <f aca="true" t="shared" si="8" ref="K54:S54">SUM(K51:K53)</f>
        <v>2</v>
      </c>
      <c r="L54" s="584">
        <f t="shared" si="8"/>
        <v>2</v>
      </c>
      <c r="M54" s="584">
        <f t="shared" si="8"/>
        <v>0</v>
      </c>
      <c r="N54" s="585">
        <f t="shared" si="8"/>
        <v>1</v>
      </c>
      <c r="O54" s="585">
        <f t="shared" si="8"/>
        <v>0</v>
      </c>
      <c r="P54" s="585">
        <f t="shared" si="8"/>
        <v>3</v>
      </c>
      <c r="Q54" s="585">
        <f t="shared" si="8"/>
        <v>0</v>
      </c>
      <c r="R54" s="585">
        <f t="shared" si="8"/>
        <v>0</v>
      </c>
      <c r="S54" s="585">
        <f t="shared" si="8"/>
        <v>0</v>
      </c>
      <c r="T54" s="543">
        <f>+J54+L54+N54+P54+R54</f>
        <v>8</v>
      </c>
      <c r="U54" s="543">
        <f>+K54+M54+O54+Q54+S54</f>
        <v>2</v>
      </c>
      <c r="V54" s="1341"/>
      <c r="W54" s="1339"/>
      <c r="X54" s="1342"/>
    </row>
    <row r="55" spans="1:24" s="10" customFormat="1" ht="15" customHeight="1">
      <c r="A55" s="599">
        <v>43</v>
      </c>
      <c r="B55" s="1349" t="s">
        <v>64</v>
      </c>
      <c r="C55" s="285" t="s">
        <v>65</v>
      </c>
      <c r="D55" s="285" t="s">
        <v>110</v>
      </c>
      <c r="E55" s="483">
        <v>450</v>
      </c>
      <c r="F55" s="541" t="s">
        <v>705</v>
      </c>
      <c r="G55" s="285" t="s">
        <v>102</v>
      </c>
      <c r="H55" s="285" t="s">
        <v>111</v>
      </c>
      <c r="I55" s="484" t="s">
        <v>103</v>
      </c>
      <c r="J55" s="485">
        <v>0</v>
      </c>
      <c r="K55" s="485">
        <v>0</v>
      </c>
      <c r="L55" s="485">
        <v>0</v>
      </c>
      <c r="M55" s="485">
        <v>0</v>
      </c>
      <c r="N55" s="486">
        <v>2</v>
      </c>
      <c r="O55" s="486">
        <v>1</v>
      </c>
      <c r="P55" s="486">
        <v>0</v>
      </c>
      <c r="Q55" s="486">
        <v>0</v>
      </c>
      <c r="R55" s="486">
        <v>0</v>
      </c>
      <c r="S55" s="486">
        <v>0</v>
      </c>
      <c r="T55" s="536">
        <v>2</v>
      </c>
      <c r="U55" s="536">
        <v>1</v>
      </c>
      <c r="V55" s="285" t="s">
        <v>193</v>
      </c>
      <c r="W55" s="487" t="s">
        <v>195</v>
      </c>
      <c r="X55" s="488" t="s">
        <v>193</v>
      </c>
    </row>
    <row r="56" spans="1:24" s="10" customFormat="1" ht="15" customHeight="1">
      <c r="A56" s="599">
        <v>44</v>
      </c>
      <c r="B56" s="1347"/>
      <c r="C56" s="515" t="s">
        <v>66</v>
      </c>
      <c r="D56" s="515" t="s">
        <v>110</v>
      </c>
      <c r="E56" s="516">
        <v>577.3</v>
      </c>
      <c r="F56" s="517" t="s">
        <v>705</v>
      </c>
      <c r="G56" s="515" t="s">
        <v>102</v>
      </c>
      <c r="H56" s="517" t="s">
        <v>114</v>
      </c>
      <c r="I56" s="518" t="s">
        <v>103</v>
      </c>
      <c r="J56" s="519">
        <v>0</v>
      </c>
      <c r="K56" s="519">
        <v>0</v>
      </c>
      <c r="L56" s="519">
        <v>0</v>
      </c>
      <c r="M56" s="519">
        <v>0</v>
      </c>
      <c r="N56" s="520">
        <v>2</v>
      </c>
      <c r="O56" s="520">
        <v>1</v>
      </c>
      <c r="P56" s="520">
        <v>0</v>
      </c>
      <c r="Q56" s="520">
        <v>0</v>
      </c>
      <c r="R56" s="520">
        <v>0</v>
      </c>
      <c r="S56" s="520">
        <v>0</v>
      </c>
      <c r="T56" s="539">
        <v>2</v>
      </c>
      <c r="U56" s="539">
        <v>1</v>
      </c>
      <c r="V56" s="517" t="s">
        <v>193</v>
      </c>
      <c r="W56" s="521" t="s">
        <v>195</v>
      </c>
      <c r="X56" s="522" t="s">
        <v>193</v>
      </c>
    </row>
    <row r="57" spans="1:24" s="10" customFormat="1" ht="15" customHeight="1">
      <c r="A57" s="599">
        <v>45</v>
      </c>
      <c r="B57" s="1347"/>
      <c r="C57" s="146" t="s">
        <v>67</v>
      </c>
      <c r="D57" s="146" t="s">
        <v>110</v>
      </c>
      <c r="E57" s="477">
        <v>100</v>
      </c>
      <c r="F57" s="146" t="s">
        <v>705</v>
      </c>
      <c r="G57" s="146" t="s">
        <v>102</v>
      </c>
      <c r="H57" s="146" t="s">
        <v>111</v>
      </c>
      <c r="I57" s="478" t="s">
        <v>103</v>
      </c>
      <c r="J57" s="479">
        <v>0</v>
      </c>
      <c r="K57" s="479">
        <v>0</v>
      </c>
      <c r="L57" s="479">
        <v>2</v>
      </c>
      <c r="M57" s="479">
        <v>0</v>
      </c>
      <c r="N57" s="480">
        <v>0</v>
      </c>
      <c r="O57" s="480">
        <v>0</v>
      </c>
      <c r="P57" s="480">
        <v>0</v>
      </c>
      <c r="Q57" s="480">
        <v>0</v>
      </c>
      <c r="R57" s="480">
        <v>0</v>
      </c>
      <c r="S57" s="480">
        <v>0</v>
      </c>
      <c r="T57" s="535">
        <v>2</v>
      </c>
      <c r="U57" s="535">
        <v>0</v>
      </c>
      <c r="V57" s="146" t="s">
        <v>193</v>
      </c>
      <c r="W57" s="481" t="s">
        <v>195</v>
      </c>
      <c r="X57" s="482" t="s">
        <v>193</v>
      </c>
    </row>
    <row r="58" spans="1:24" s="10" customFormat="1" ht="15" customHeight="1">
      <c r="A58" s="599">
        <v>46</v>
      </c>
      <c r="B58" s="1347"/>
      <c r="C58" s="369" t="s">
        <v>683</v>
      </c>
      <c r="D58" s="369" t="s">
        <v>110</v>
      </c>
      <c r="E58" s="490">
        <v>741</v>
      </c>
      <c r="F58" s="489" t="s">
        <v>705</v>
      </c>
      <c r="G58" s="369" t="s">
        <v>102</v>
      </c>
      <c r="H58" s="489" t="s">
        <v>114</v>
      </c>
      <c r="I58" s="512" t="s">
        <v>103</v>
      </c>
      <c r="J58" s="491">
        <v>0</v>
      </c>
      <c r="K58" s="491">
        <v>0</v>
      </c>
      <c r="L58" s="491">
        <v>0</v>
      </c>
      <c r="M58" s="491">
        <v>0</v>
      </c>
      <c r="N58" s="492">
        <v>2</v>
      </c>
      <c r="O58" s="492">
        <v>1</v>
      </c>
      <c r="P58" s="492">
        <v>0</v>
      </c>
      <c r="Q58" s="492">
        <v>0</v>
      </c>
      <c r="R58" s="492">
        <v>0</v>
      </c>
      <c r="S58" s="492">
        <v>0</v>
      </c>
      <c r="T58" s="537">
        <v>2</v>
      </c>
      <c r="U58" s="537">
        <v>1</v>
      </c>
      <c r="V58" s="489" t="s">
        <v>193</v>
      </c>
      <c r="W58" s="513" t="s">
        <v>195</v>
      </c>
      <c r="X58" s="494" t="s">
        <v>193</v>
      </c>
    </row>
    <row r="59" spans="1:24" s="10" customFormat="1" ht="15" customHeight="1" thickBot="1">
      <c r="A59" s="599">
        <v>47</v>
      </c>
      <c r="B59" s="1350"/>
      <c r="C59" s="351" t="s">
        <v>613</v>
      </c>
      <c r="D59" s="351" t="s">
        <v>110</v>
      </c>
      <c r="E59" s="496">
        <v>106.9</v>
      </c>
      <c r="F59" s="351" t="s">
        <v>705</v>
      </c>
      <c r="G59" s="351" t="s">
        <v>102</v>
      </c>
      <c r="H59" s="351" t="s">
        <v>114</v>
      </c>
      <c r="I59" s="506" t="s">
        <v>103</v>
      </c>
      <c r="J59" s="497">
        <v>0</v>
      </c>
      <c r="K59" s="497">
        <v>0</v>
      </c>
      <c r="L59" s="497">
        <v>0</v>
      </c>
      <c r="M59" s="497">
        <v>0</v>
      </c>
      <c r="N59" s="498">
        <v>0</v>
      </c>
      <c r="O59" s="498">
        <v>0</v>
      </c>
      <c r="P59" s="498">
        <v>3</v>
      </c>
      <c r="Q59" s="498">
        <v>0</v>
      </c>
      <c r="R59" s="498">
        <v>0</v>
      </c>
      <c r="S59" s="498">
        <v>0</v>
      </c>
      <c r="T59" s="538">
        <v>3</v>
      </c>
      <c r="U59" s="538">
        <v>0</v>
      </c>
      <c r="V59" s="351" t="s">
        <v>193</v>
      </c>
      <c r="W59" s="507" t="s">
        <v>195</v>
      </c>
      <c r="X59" s="508" t="s">
        <v>193</v>
      </c>
    </row>
    <row r="60" spans="1:24" s="10" customFormat="1" ht="15" customHeight="1" thickTop="1">
      <c r="A60" s="710"/>
      <c r="B60" s="1355" t="s">
        <v>614</v>
      </c>
      <c r="C60" s="1356"/>
      <c r="D60" s="571"/>
      <c r="E60" s="572">
        <f>SUM(E55:E59)</f>
        <v>1975.2</v>
      </c>
      <c r="F60" s="1357"/>
      <c r="G60" s="1352"/>
      <c r="H60" s="1352"/>
      <c r="I60" s="1358"/>
      <c r="J60" s="569">
        <f>SUM(J55:J59)</f>
        <v>0</v>
      </c>
      <c r="K60" s="569">
        <f aca="true" t="shared" si="9" ref="K60:S60">SUM(K55:K59)</f>
        <v>0</v>
      </c>
      <c r="L60" s="569">
        <f t="shared" si="9"/>
        <v>2</v>
      </c>
      <c r="M60" s="569">
        <f t="shared" si="9"/>
        <v>0</v>
      </c>
      <c r="N60" s="570">
        <f t="shared" si="9"/>
        <v>6</v>
      </c>
      <c r="O60" s="570">
        <f t="shared" si="9"/>
        <v>3</v>
      </c>
      <c r="P60" s="570">
        <f t="shared" si="9"/>
        <v>3</v>
      </c>
      <c r="Q60" s="570">
        <f t="shared" si="9"/>
        <v>0</v>
      </c>
      <c r="R60" s="570">
        <f t="shared" si="9"/>
        <v>0</v>
      </c>
      <c r="S60" s="570">
        <f t="shared" si="9"/>
        <v>0</v>
      </c>
      <c r="T60" s="553">
        <f>+J60+L60+N60+P60+R60</f>
        <v>11</v>
      </c>
      <c r="U60" s="553">
        <f>+K60+M60+O60+Q60+S60</f>
        <v>3</v>
      </c>
      <c r="V60" s="1351"/>
      <c r="W60" s="1352"/>
      <c r="X60" s="1353"/>
    </row>
    <row r="61" spans="1:24" s="10" customFormat="1" ht="15" customHeight="1">
      <c r="A61" s="599">
        <v>48</v>
      </c>
      <c r="B61" s="1362" t="s">
        <v>70</v>
      </c>
      <c r="C61" s="1137" t="s">
        <v>71</v>
      </c>
      <c r="D61" s="397" t="s">
        <v>110</v>
      </c>
      <c r="E61" s="463">
        <v>822</v>
      </c>
      <c r="F61" s="397" t="s">
        <v>706</v>
      </c>
      <c r="G61" s="397" t="s">
        <v>1186</v>
      </c>
      <c r="H61" s="397" t="s">
        <v>99</v>
      </c>
      <c r="I61" s="464" t="s">
        <v>103</v>
      </c>
      <c r="J61" s="465">
        <v>0</v>
      </c>
      <c r="K61" s="465">
        <v>0</v>
      </c>
      <c r="L61" s="465">
        <v>0</v>
      </c>
      <c r="M61" s="465">
        <v>0</v>
      </c>
      <c r="N61" s="466">
        <v>1</v>
      </c>
      <c r="O61" s="466">
        <v>0</v>
      </c>
      <c r="P61" s="466">
        <v>5</v>
      </c>
      <c r="Q61" s="466">
        <v>1</v>
      </c>
      <c r="R61" s="466">
        <v>0</v>
      </c>
      <c r="S61" s="466">
        <v>0</v>
      </c>
      <c r="T61" s="532">
        <v>6</v>
      </c>
      <c r="U61" s="532">
        <v>1</v>
      </c>
      <c r="V61" s="397" t="s">
        <v>196</v>
      </c>
      <c r="W61" s="467" t="s">
        <v>707</v>
      </c>
      <c r="X61" s="468" t="s">
        <v>708</v>
      </c>
    </row>
    <row r="62" spans="1:24" s="10" customFormat="1" ht="15" customHeight="1" thickBot="1">
      <c r="A62" s="599">
        <v>49</v>
      </c>
      <c r="B62" s="1363"/>
      <c r="C62" s="331" t="s">
        <v>661</v>
      </c>
      <c r="D62" s="331" t="s">
        <v>110</v>
      </c>
      <c r="E62" s="470">
        <v>1166.2</v>
      </c>
      <c r="F62" s="504" t="s">
        <v>709</v>
      </c>
      <c r="G62" s="331" t="s">
        <v>100</v>
      </c>
      <c r="H62" s="331" t="s">
        <v>99</v>
      </c>
      <c r="I62" s="471" t="s">
        <v>103</v>
      </c>
      <c r="J62" s="472">
        <v>1</v>
      </c>
      <c r="K62" s="472">
        <v>1</v>
      </c>
      <c r="L62" s="472">
        <v>0</v>
      </c>
      <c r="M62" s="472">
        <v>0</v>
      </c>
      <c r="N62" s="473">
        <v>2</v>
      </c>
      <c r="O62" s="473">
        <v>0</v>
      </c>
      <c r="P62" s="473">
        <v>3</v>
      </c>
      <c r="Q62" s="473">
        <v>0</v>
      </c>
      <c r="R62" s="473">
        <v>0</v>
      </c>
      <c r="S62" s="473">
        <v>0</v>
      </c>
      <c r="T62" s="533">
        <v>6</v>
      </c>
      <c r="U62" s="533">
        <v>1</v>
      </c>
      <c r="V62" s="331" t="s">
        <v>197</v>
      </c>
      <c r="W62" s="524" t="s">
        <v>707</v>
      </c>
      <c r="X62" s="475" t="s">
        <v>708</v>
      </c>
    </row>
    <row r="63" spans="1:24" s="10" customFormat="1" ht="15" customHeight="1" thickTop="1">
      <c r="A63" s="710"/>
      <c r="B63" s="1336" t="s">
        <v>617</v>
      </c>
      <c r="C63" s="1337"/>
      <c r="D63" s="557"/>
      <c r="E63" s="558">
        <f>SUM(E61:E62)</f>
        <v>1988.2</v>
      </c>
      <c r="F63" s="1338"/>
      <c r="G63" s="1339"/>
      <c r="H63" s="1339"/>
      <c r="I63" s="1340"/>
      <c r="J63" s="586">
        <f aca="true" t="shared" si="10" ref="J63:S63">+J61+J62</f>
        <v>1</v>
      </c>
      <c r="K63" s="586">
        <f t="shared" si="10"/>
        <v>1</v>
      </c>
      <c r="L63" s="586">
        <f t="shared" si="10"/>
        <v>0</v>
      </c>
      <c r="M63" s="586">
        <f t="shared" si="10"/>
        <v>0</v>
      </c>
      <c r="N63" s="587">
        <f t="shared" si="10"/>
        <v>3</v>
      </c>
      <c r="O63" s="587">
        <f t="shared" si="10"/>
        <v>0</v>
      </c>
      <c r="P63" s="587">
        <f t="shared" si="10"/>
        <v>8</v>
      </c>
      <c r="Q63" s="587">
        <f t="shared" si="10"/>
        <v>1</v>
      </c>
      <c r="R63" s="587">
        <f t="shared" si="10"/>
        <v>0</v>
      </c>
      <c r="S63" s="587">
        <f t="shared" si="10"/>
        <v>0</v>
      </c>
      <c r="T63" s="543">
        <f>+J63+L63+N63+P63+R63</f>
        <v>12</v>
      </c>
      <c r="U63" s="543">
        <f>+K63+M63+O63+Q63+S63</f>
        <v>2</v>
      </c>
      <c r="V63" s="1341"/>
      <c r="W63" s="1339"/>
      <c r="X63" s="1342"/>
    </row>
    <row r="64" spans="1:24" s="10" customFormat="1" ht="15" customHeight="1">
      <c r="A64" s="599">
        <v>50</v>
      </c>
      <c r="B64" s="1349" t="s">
        <v>73</v>
      </c>
      <c r="C64" s="369" t="s">
        <v>684</v>
      </c>
      <c r="D64" s="369" t="s">
        <v>110</v>
      </c>
      <c r="E64" s="490">
        <v>485.09</v>
      </c>
      <c r="F64" s="489" t="s">
        <v>201</v>
      </c>
      <c r="G64" s="369" t="s">
        <v>102</v>
      </c>
      <c r="H64" s="369" t="s">
        <v>111</v>
      </c>
      <c r="I64" s="512" t="s">
        <v>103</v>
      </c>
      <c r="J64" s="491">
        <v>0</v>
      </c>
      <c r="K64" s="491">
        <v>0</v>
      </c>
      <c r="L64" s="491">
        <v>1</v>
      </c>
      <c r="M64" s="491">
        <v>0</v>
      </c>
      <c r="N64" s="492">
        <v>3</v>
      </c>
      <c r="O64" s="492">
        <v>1.5</v>
      </c>
      <c r="P64" s="492">
        <v>0</v>
      </c>
      <c r="Q64" s="492">
        <v>0</v>
      </c>
      <c r="R64" s="492">
        <v>0</v>
      </c>
      <c r="S64" s="492">
        <v>0</v>
      </c>
      <c r="T64" s="537">
        <v>4</v>
      </c>
      <c r="U64" s="537">
        <v>1.5</v>
      </c>
      <c r="V64" s="369" t="s">
        <v>202</v>
      </c>
      <c r="W64" s="513" t="s">
        <v>203</v>
      </c>
      <c r="X64" s="514" t="s">
        <v>204</v>
      </c>
    </row>
    <row r="65" spans="1:24" s="10" customFormat="1" ht="15" customHeight="1" thickBot="1">
      <c r="A65" s="599">
        <v>51</v>
      </c>
      <c r="B65" s="1354"/>
      <c r="C65" s="351" t="s">
        <v>685</v>
      </c>
      <c r="D65" s="351" t="s">
        <v>110</v>
      </c>
      <c r="E65" s="496">
        <v>1412</v>
      </c>
      <c r="F65" s="495" t="s">
        <v>201</v>
      </c>
      <c r="G65" s="351" t="s">
        <v>100</v>
      </c>
      <c r="H65" s="495" t="s">
        <v>111</v>
      </c>
      <c r="I65" s="506" t="s">
        <v>103</v>
      </c>
      <c r="J65" s="497">
        <v>1</v>
      </c>
      <c r="K65" s="497">
        <v>1</v>
      </c>
      <c r="L65" s="497">
        <v>0</v>
      </c>
      <c r="M65" s="497">
        <v>0</v>
      </c>
      <c r="N65" s="498">
        <v>1</v>
      </c>
      <c r="O65" s="498">
        <v>1</v>
      </c>
      <c r="P65" s="498">
        <v>1.9</v>
      </c>
      <c r="Q65" s="498">
        <v>0</v>
      </c>
      <c r="R65" s="498">
        <v>0</v>
      </c>
      <c r="S65" s="498">
        <v>0</v>
      </c>
      <c r="T65" s="538">
        <v>3.9</v>
      </c>
      <c r="U65" s="538">
        <v>2</v>
      </c>
      <c r="V65" s="351" t="s">
        <v>206</v>
      </c>
      <c r="W65" s="507" t="s">
        <v>203</v>
      </c>
      <c r="X65" s="508" t="s">
        <v>207</v>
      </c>
    </row>
    <row r="66" spans="1:24" s="10" customFormat="1" ht="15" customHeight="1" thickTop="1">
      <c r="A66" s="710"/>
      <c r="B66" s="1355" t="s">
        <v>621</v>
      </c>
      <c r="C66" s="1356"/>
      <c r="D66" s="571"/>
      <c r="E66" s="572">
        <f>+E64+E65</f>
        <v>1897.09</v>
      </c>
      <c r="F66" s="1357"/>
      <c r="G66" s="1352"/>
      <c r="H66" s="1352"/>
      <c r="I66" s="1358"/>
      <c r="J66" s="588">
        <f aca="true" t="shared" si="11" ref="J66:S66">+J64+J65</f>
        <v>1</v>
      </c>
      <c r="K66" s="589">
        <f>+K64+K65</f>
        <v>1</v>
      </c>
      <c r="L66" s="588">
        <f t="shared" si="11"/>
        <v>1</v>
      </c>
      <c r="M66" s="588">
        <f t="shared" si="11"/>
        <v>0</v>
      </c>
      <c r="N66" s="590">
        <f t="shared" si="11"/>
        <v>4</v>
      </c>
      <c r="O66" s="590">
        <f t="shared" si="11"/>
        <v>2.5</v>
      </c>
      <c r="P66" s="590">
        <f t="shared" si="11"/>
        <v>1.9</v>
      </c>
      <c r="Q66" s="590">
        <f t="shared" si="11"/>
        <v>0</v>
      </c>
      <c r="R66" s="590">
        <f t="shared" si="11"/>
        <v>0</v>
      </c>
      <c r="S66" s="590">
        <f t="shared" si="11"/>
        <v>0</v>
      </c>
      <c r="T66" s="553">
        <f>+J66+L66+N66+P66+R66</f>
        <v>7.9</v>
      </c>
      <c r="U66" s="553">
        <f>+K66+M66+O66+Q66+S66</f>
        <v>3.5</v>
      </c>
      <c r="V66" s="1351"/>
      <c r="W66" s="1352"/>
      <c r="X66" s="1353"/>
    </row>
    <row r="67" spans="1:24" s="10" customFormat="1" ht="15" customHeight="1">
      <c r="A67" s="599">
        <v>52</v>
      </c>
      <c r="B67" s="284" t="s">
        <v>77</v>
      </c>
      <c r="C67" s="72" t="s">
        <v>78</v>
      </c>
      <c r="D67" s="72" t="s">
        <v>110</v>
      </c>
      <c r="E67" s="73">
        <v>1250</v>
      </c>
      <c r="F67" s="591" t="s">
        <v>1196</v>
      </c>
      <c r="G67" s="72" t="s">
        <v>100</v>
      </c>
      <c r="H67" s="72" t="s">
        <v>99</v>
      </c>
      <c r="I67" s="564" t="s">
        <v>1062</v>
      </c>
      <c r="J67" s="565">
        <v>2</v>
      </c>
      <c r="K67" s="565">
        <v>2</v>
      </c>
      <c r="L67" s="565">
        <v>0</v>
      </c>
      <c r="M67" s="565">
        <v>0</v>
      </c>
      <c r="N67" s="566">
        <v>1</v>
      </c>
      <c r="O67" s="566">
        <v>0</v>
      </c>
      <c r="P67" s="566">
        <v>2</v>
      </c>
      <c r="Q67" s="566">
        <v>1</v>
      </c>
      <c r="R67" s="566">
        <v>0</v>
      </c>
      <c r="S67" s="566">
        <v>0</v>
      </c>
      <c r="T67" s="567">
        <v>5</v>
      </c>
      <c r="U67" s="567">
        <v>3</v>
      </c>
      <c r="V67" s="72" t="s">
        <v>209</v>
      </c>
      <c r="W67" s="74" t="s">
        <v>710</v>
      </c>
      <c r="X67" s="568" t="s">
        <v>124</v>
      </c>
    </row>
    <row r="68" spans="1:24" s="10" customFormat="1" ht="15" customHeight="1">
      <c r="A68" s="599">
        <v>53</v>
      </c>
      <c r="B68" s="112" t="s">
        <v>79</v>
      </c>
      <c r="C68" s="68" t="s">
        <v>80</v>
      </c>
      <c r="D68" s="68" t="s">
        <v>101</v>
      </c>
      <c r="E68" s="69">
        <v>2036</v>
      </c>
      <c r="F68" s="592" t="s">
        <v>211</v>
      </c>
      <c r="G68" s="68" t="s">
        <v>102</v>
      </c>
      <c r="H68" s="68" t="s">
        <v>99</v>
      </c>
      <c r="I68" s="560" t="s">
        <v>103</v>
      </c>
      <c r="J68" s="76">
        <v>1</v>
      </c>
      <c r="K68" s="76">
        <v>1</v>
      </c>
      <c r="L68" s="76">
        <v>0</v>
      </c>
      <c r="M68" s="76">
        <v>0</v>
      </c>
      <c r="N68" s="561">
        <v>2</v>
      </c>
      <c r="O68" s="561">
        <v>0</v>
      </c>
      <c r="P68" s="561">
        <v>2</v>
      </c>
      <c r="Q68" s="561">
        <v>0</v>
      </c>
      <c r="R68" s="561">
        <v>0</v>
      </c>
      <c r="S68" s="561">
        <v>0</v>
      </c>
      <c r="T68" s="562">
        <v>5</v>
      </c>
      <c r="U68" s="562">
        <v>1</v>
      </c>
      <c r="V68" s="68" t="s">
        <v>212</v>
      </c>
      <c r="W68" s="71" t="s">
        <v>213</v>
      </c>
      <c r="X68" s="563" t="s">
        <v>214</v>
      </c>
    </row>
    <row r="69" spans="1:24" s="10" customFormat="1" ht="15" customHeight="1">
      <c r="A69" s="599">
        <v>54</v>
      </c>
      <c r="B69" s="284" t="s">
        <v>81</v>
      </c>
      <c r="C69" s="72" t="s">
        <v>82</v>
      </c>
      <c r="D69" s="72" t="s">
        <v>110</v>
      </c>
      <c r="E69" s="73">
        <v>832.2</v>
      </c>
      <c r="F69" s="591" t="s">
        <v>711</v>
      </c>
      <c r="G69" s="72" t="s">
        <v>100</v>
      </c>
      <c r="H69" s="591" t="s">
        <v>99</v>
      </c>
      <c r="I69" s="564" t="s">
        <v>115</v>
      </c>
      <c r="J69" s="565">
        <v>0</v>
      </c>
      <c r="K69" s="565">
        <v>0</v>
      </c>
      <c r="L69" s="565">
        <v>0</v>
      </c>
      <c r="M69" s="565">
        <v>0</v>
      </c>
      <c r="N69" s="566">
        <v>6</v>
      </c>
      <c r="O69" s="566">
        <v>6</v>
      </c>
      <c r="P69" s="566">
        <v>0</v>
      </c>
      <c r="Q69" s="566">
        <v>0</v>
      </c>
      <c r="R69" s="566">
        <v>0</v>
      </c>
      <c r="S69" s="566">
        <v>0</v>
      </c>
      <c r="T69" s="567">
        <v>6</v>
      </c>
      <c r="U69" s="567">
        <v>6</v>
      </c>
      <c r="V69" s="72" t="s">
        <v>216</v>
      </c>
      <c r="W69" s="74" t="s">
        <v>217</v>
      </c>
      <c r="X69" s="568" t="s">
        <v>216</v>
      </c>
    </row>
    <row r="70" spans="1:24" s="10" customFormat="1" ht="15" customHeight="1">
      <c r="A70" s="599">
        <v>55</v>
      </c>
      <c r="B70" s="112" t="s">
        <v>83</v>
      </c>
      <c r="C70" s="68" t="s">
        <v>84</v>
      </c>
      <c r="D70" s="68" t="s">
        <v>110</v>
      </c>
      <c r="E70" s="69">
        <v>1323</v>
      </c>
      <c r="F70" s="592" t="s">
        <v>712</v>
      </c>
      <c r="G70" s="68" t="s">
        <v>102</v>
      </c>
      <c r="H70" s="68" t="s">
        <v>99</v>
      </c>
      <c r="I70" s="560" t="s">
        <v>103</v>
      </c>
      <c r="J70" s="76">
        <v>3</v>
      </c>
      <c r="K70" s="76">
        <v>2</v>
      </c>
      <c r="L70" s="76">
        <v>0</v>
      </c>
      <c r="M70" s="76">
        <v>0</v>
      </c>
      <c r="N70" s="561">
        <v>0</v>
      </c>
      <c r="O70" s="561">
        <v>0</v>
      </c>
      <c r="P70" s="561">
        <v>4</v>
      </c>
      <c r="Q70" s="561">
        <v>0</v>
      </c>
      <c r="R70" s="561">
        <v>0</v>
      </c>
      <c r="S70" s="561">
        <v>0</v>
      </c>
      <c r="T70" s="562">
        <v>7</v>
      </c>
      <c r="U70" s="562">
        <v>2</v>
      </c>
      <c r="V70" s="68" t="s">
        <v>219</v>
      </c>
      <c r="W70" s="593" t="s">
        <v>713</v>
      </c>
      <c r="X70" s="563" t="s">
        <v>714</v>
      </c>
    </row>
    <row r="71" spans="1:24" s="10" customFormat="1" ht="27.75" customHeight="1">
      <c r="A71" s="599">
        <v>56</v>
      </c>
      <c r="B71" s="284" t="s">
        <v>85</v>
      </c>
      <c r="C71" s="72" t="s">
        <v>86</v>
      </c>
      <c r="D71" s="72" t="s">
        <v>110</v>
      </c>
      <c r="E71" s="73">
        <v>715.47</v>
      </c>
      <c r="F71" s="72" t="s">
        <v>221</v>
      </c>
      <c r="G71" s="72" t="s">
        <v>102</v>
      </c>
      <c r="H71" s="72" t="s">
        <v>111</v>
      </c>
      <c r="I71" s="564" t="s">
        <v>103</v>
      </c>
      <c r="J71" s="565">
        <v>1</v>
      </c>
      <c r="K71" s="565">
        <v>1</v>
      </c>
      <c r="L71" s="565">
        <v>1</v>
      </c>
      <c r="M71" s="565">
        <v>0</v>
      </c>
      <c r="N71" s="566">
        <v>0</v>
      </c>
      <c r="O71" s="566">
        <v>0</v>
      </c>
      <c r="P71" s="566">
        <v>2.7</v>
      </c>
      <c r="Q71" s="566">
        <v>2.7</v>
      </c>
      <c r="R71" s="566">
        <v>0</v>
      </c>
      <c r="S71" s="566">
        <v>0</v>
      </c>
      <c r="T71" s="567">
        <v>4.7</v>
      </c>
      <c r="U71" s="567">
        <v>3.7</v>
      </c>
      <c r="V71" s="72" t="s">
        <v>222</v>
      </c>
      <c r="W71" s="594" t="s">
        <v>1210</v>
      </c>
      <c r="X71" s="568" t="s">
        <v>223</v>
      </c>
    </row>
    <row r="72" spans="1:24" s="10" customFormat="1" ht="27.75" customHeight="1">
      <c r="A72" s="731">
        <v>57</v>
      </c>
      <c r="B72" s="112" t="s">
        <v>87</v>
      </c>
      <c r="C72" s="68" t="s">
        <v>686</v>
      </c>
      <c r="D72" s="68" t="s">
        <v>110</v>
      </c>
      <c r="E72" s="69">
        <v>738.5</v>
      </c>
      <c r="F72" s="68" t="s">
        <v>715</v>
      </c>
      <c r="G72" s="68" t="s">
        <v>102</v>
      </c>
      <c r="H72" s="68" t="s">
        <v>111</v>
      </c>
      <c r="I72" s="560" t="s">
        <v>103</v>
      </c>
      <c r="J72" s="76">
        <v>1</v>
      </c>
      <c r="K72" s="76">
        <v>1</v>
      </c>
      <c r="L72" s="76">
        <v>3</v>
      </c>
      <c r="M72" s="76">
        <v>0</v>
      </c>
      <c r="N72" s="561">
        <v>0</v>
      </c>
      <c r="O72" s="561">
        <v>0</v>
      </c>
      <c r="P72" s="561">
        <v>2</v>
      </c>
      <c r="Q72" s="561">
        <v>2</v>
      </c>
      <c r="R72" s="561">
        <v>0</v>
      </c>
      <c r="S72" s="561">
        <v>0</v>
      </c>
      <c r="T72" s="562">
        <v>6</v>
      </c>
      <c r="U72" s="562">
        <v>3</v>
      </c>
      <c r="V72" s="68" t="s">
        <v>225</v>
      </c>
      <c r="W72" s="595" t="s">
        <v>226</v>
      </c>
      <c r="X72" s="563" t="s">
        <v>227</v>
      </c>
    </row>
    <row r="73" spans="1:24" s="10" customFormat="1" ht="27.75" customHeight="1">
      <c r="A73" s="599">
        <v>58</v>
      </c>
      <c r="B73" s="583" t="s">
        <v>89</v>
      </c>
      <c r="C73" s="72" t="s">
        <v>90</v>
      </c>
      <c r="D73" s="72" t="s">
        <v>110</v>
      </c>
      <c r="E73" s="73">
        <v>959.18</v>
      </c>
      <c r="F73" s="72" t="s">
        <v>716</v>
      </c>
      <c r="G73" s="72" t="s">
        <v>102</v>
      </c>
      <c r="H73" s="72" t="s">
        <v>111</v>
      </c>
      <c r="I73" s="564" t="s">
        <v>103</v>
      </c>
      <c r="J73" s="565">
        <v>0</v>
      </c>
      <c r="K73" s="565">
        <v>0</v>
      </c>
      <c r="L73" s="565">
        <v>4</v>
      </c>
      <c r="M73" s="565">
        <v>0</v>
      </c>
      <c r="N73" s="566">
        <v>1</v>
      </c>
      <c r="O73" s="566">
        <v>1</v>
      </c>
      <c r="P73" s="566">
        <v>7</v>
      </c>
      <c r="Q73" s="566">
        <v>4</v>
      </c>
      <c r="R73" s="566">
        <v>0</v>
      </c>
      <c r="S73" s="566">
        <v>0</v>
      </c>
      <c r="T73" s="567">
        <v>12</v>
      </c>
      <c r="U73" s="567">
        <v>5</v>
      </c>
      <c r="V73" s="72" t="s">
        <v>229</v>
      </c>
      <c r="W73" s="596" t="s">
        <v>717</v>
      </c>
      <c r="X73" s="568" t="s">
        <v>229</v>
      </c>
    </row>
    <row r="74" spans="1:24" s="10" customFormat="1" ht="15" customHeight="1">
      <c r="A74" s="731">
        <v>59</v>
      </c>
      <c r="B74" s="1360" t="s">
        <v>91</v>
      </c>
      <c r="C74" s="1050" t="s">
        <v>601</v>
      </c>
      <c r="D74" s="1050" t="s">
        <v>1220</v>
      </c>
      <c r="E74" s="1051">
        <v>178</v>
      </c>
      <c r="F74" s="1050" t="s">
        <v>1221</v>
      </c>
      <c r="G74" s="1050" t="s">
        <v>1222</v>
      </c>
      <c r="H74" s="1050" t="s">
        <v>1223</v>
      </c>
      <c r="I74" s="1052" t="s">
        <v>1062</v>
      </c>
      <c r="J74" s="1053">
        <v>2</v>
      </c>
      <c r="K74" s="1053">
        <v>2</v>
      </c>
      <c r="L74" s="1053">
        <v>1</v>
      </c>
      <c r="M74" s="1053">
        <v>1</v>
      </c>
      <c r="N74" s="1054">
        <v>0</v>
      </c>
      <c r="O74" s="1054">
        <v>0</v>
      </c>
      <c r="P74" s="1054">
        <v>0.4</v>
      </c>
      <c r="Q74" s="1054">
        <v>0</v>
      </c>
      <c r="R74" s="1054">
        <v>0</v>
      </c>
      <c r="S74" s="1054">
        <v>0</v>
      </c>
      <c r="T74" s="1055">
        <v>3.4</v>
      </c>
      <c r="U74" s="1055">
        <v>3</v>
      </c>
      <c r="V74" s="1050" t="s">
        <v>1225</v>
      </c>
      <c r="W74" s="1056" t="s">
        <v>1227</v>
      </c>
      <c r="X74" s="1057" t="s">
        <v>1225</v>
      </c>
    </row>
    <row r="75" spans="1:24" s="10" customFormat="1" ht="15" customHeight="1">
      <c r="A75" s="731">
        <v>60</v>
      </c>
      <c r="B75" s="1174"/>
      <c r="C75" s="369" t="s">
        <v>92</v>
      </c>
      <c r="D75" s="369" t="s">
        <v>110</v>
      </c>
      <c r="E75" s="490">
        <v>713.9</v>
      </c>
      <c r="F75" s="369" t="s">
        <v>718</v>
      </c>
      <c r="G75" s="369" t="s">
        <v>100</v>
      </c>
      <c r="H75" s="369" t="s">
        <v>111</v>
      </c>
      <c r="I75" s="512" t="s">
        <v>103</v>
      </c>
      <c r="J75" s="491">
        <v>2</v>
      </c>
      <c r="K75" s="491">
        <v>2</v>
      </c>
      <c r="L75" s="491">
        <v>0</v>
      </c>
      <c r="M75" s="491">
        <v>0</v>
      </c>
      <c r="N75" s="492">
        <v>0</v>
      </c>
      <c r="O75" s="492">
        <v>0</v>
      </c>
      <c r="P75" s="492">
        <v>0</v>
      </c>
      <c r="Q75" s="492">
        <v>0</v>
      </c>
      <c r="R75" s="492">
        <v>0</v>
      </c>
      <c r="S75" s="492">
        <v>0</v>
      </c>
      <c r="T75" s="537">
        <v>2</v>
      </c>
      <c r="U75" s="537">
        <v>2</v>
      </c>
      <c r="V75" s="369" t="s">
        <v>133</v>
      </c>
      <c r="W75" s="513" t="s">
        <v>1232</v>
      </c>
      <c r="X75" s="514" t="s">
        <v>1233</v>
      </c>
    </row>
    <row r="76" spans="1:24" s="10" customFormat="1" ht="15" customHeight="1" thickBot="1">
      <c r="A76" s="731">
        <v>61</v>
      </c>
      <c r="B76" s="1361"/>
      <c r="C76" s="351" t="s">
        <v>687</v>
      </c>
      <c r="D76" s="495" t="s">
        <v>110</v>
      </c>
      <c r="E76" s="496">
        <v>715.8</v>
      </c>
      <c r="F76" s="495" t="s">
        <v>718</v>
      </c>
      <c r="G76" s="495" t="s">
        <v>102</v>
      </c>
      <c r="H76" s="495" t="s">
        <v>111</v>
      </c>
      <c r="I76" s="495" t="s">
        <v>103</v>
      </c>
      <c r="J76" s="497">
        <v>0</v>
      </c>
      <c r="K76" s="497">
        <v>0</v>
      </c>
      <c r="L76" s="497">
        <v>0</v>
      </c>
      <c r="M76" s="497">
        <v>0</v>
      </c>
      <c r="N76" s="498">
        <v>2</v>
      </c>
      <c r="O76" s="498">
        <v>2</v>
      </c>
      <c r="P76" s="498">
        <v>2</v>
      </c>
      <c r="Q76" s="498">
        <v>0</v>
      </c>
      <c r="R76" s="498">
        <v>0</v>
      </c>
      <c r="S76" s="498">
        <v>0</v>
      </c>
      <c r="T76" s="538">
        <v>4</v>
      </c>
      <c r="U76" s="538">
        <v>2</v>
      </c>
      <c r="V76" s="495" t="s">
        <v>230</v>
      </c>
      <c r="W76" s="499" t="s">
        <v>1226</v>
      </c>
      <c r="X76" s="500" t="s">
        <v>1224</v>
      </c>
    </row>
    <row r="77" spans="1:24" s="10" customFormat="1" ht="15" customHeight="1" thickTop="1">
      <c r="A77" s="1078"/>
      <c r="B77" s="1355" t="s">
        <v>630</v>
      </c>
      <c r="C77" s="1359"/>
      <c r="D77" s="571"/>
      <c r="E77" s="572">
        <f>SUM(E74:E76)</f>
        <v>1607.6999999999998</v>
      </c>
      <c r="F77" s="1357"/>
      <c r="G77" s="1352"/>
      <c r="H77" s="1352"/>
      <c r="I77" s="1358"/>
      <c r="J77" s="569">
        <f>SUM(J74:J76)</f>
        <v>4</v>
      </c>
      <c r="K77" s="569">
        <f aca="true" t="shared" si="12" ref="K77:U77">SUM(K74:K76)</f>
        <v>4</v>
      </c>
      <c r="L77" s="569">
        <f t="shared" si="12"/>
        <v>1</v>
      </c>
      <c r="M77" s="569">
        <f t="shared" si="12"/>
        <v>1</v>
      </c>
      <c r="N77" s="570">
        <f t="shared" si="12"/>
        <v>2</v>
      </c>
      <c r="O77" s="570">
        <f t="shared" si="12"/>
        <v>2</v>
      </c>
      <c r="P77" s="570">
        <f t="shared" si="12"/>
        <v>2.4</v>
      </c>
      <c r="Q77" s="570">
        <f t="shared" si="12"/>
        <v>0</v>
      </c>
      <c r="R77" s="570">
        <f t="shared" si="12"/>
        <v>0</v>
      </c>
      <c r="S77" s="570">
        <f t="shared" si="12"/>
        <v>0</v>
      </c>
      <c r="T77" s="553">
        <f t="shared" si="12"/>
        <v>9.4</v>
      </c>
      <c r="U77" s="553">
        <f t="shared" si="12"/>
        <v>7</v>
      </c>
      <c r="V77" s="1351"/>
      <c r="W77" s="1352"/>
      <c r="X77" s="1353"/>
    </row>
    <row r="78" spans="1:24" s="10" customFormat="1" ht="15" customHeight="1">
      <c r="A78" s="599">
        <v>62</v>
      </c>
      <c r="B78" s="284" t="s">
        <v>94</v>
      </c>
      <c r="C78" s="72" t="s">
        <v>95</v>
      </c>
      <c r="D78" s="72" t="s">
        <v>110</v>
      </c>
      <c r="E78" s="73">
        <v>3628</v>
      </c>
      <c r="F78" s="72" t="s">
        <v>231</v>
      </c>
      <c r="G78" s="72" t="s">
        <v>102</v>
      </c>
      <c r="H78" s="72" t="s">
        <v>99</v>
      </c>
      <c r="I78" s="564" t="s">
        <v>103</v>
      </c>
      <c r="J78" s="565">
        <v>10</v>
      </c>
      <c r="K78" s="565">
        <v>4</v>
      </c>
      <c r="L78" s="565">
        <v>0</v>
      </c>
      <c r="M78" s="565">
        <v>0</v>
      </c>
      <c r="N78" s="566">
        <v>1</v>
      </c>
      <c r="O78" s="566">
        <v>0</v>
      </c>
      <c r="P78" s="566">
        <v>5</v>
      </c>
      <c r="Q78" s="566">
        <v>2</v>
      </c>
      <c r="R78" s="566">
        <v>0</v>
      </c>
      <c r="S78" s="566">
        <v>0</v>
      </c>
      <c r="T78" s="567">
        <v>16</v>
      </c>
      <c r="U78" s="567">
        <v>6</v>
      </c>
      <c r="V78" s="72" t="s">
        <v>232</v>
      </c>
      <c r="W78" s="597" t="s">
        <v>172</v>
      </c>
      <c r="X78" s="598" t="s">
        <v>172</v>
      </c>
    </row>
    <row r="79" spans="1:24" s="10" customFormat="1" ht="15" customHeight="1" thickBot="1">
      <c r="A79" s="732">
        <v>63</v>
      </c>
      <c r="B79" s="271" t="s">
        <v>94</v>
      </c>
      <c r="C79" s="267" t="s">
        <v>96</v>
      </c>
      <c r="D79" s="267" t="s">
        <v>1239</v>
      </c>
      <c r="E79" s="272">
        <v>466</v>
      </c>
      <c r="F79" s="267" t="s">
        <v>233</v>
      </c>
      <c r="G79" s="267" t="s">
        <v>102</v>
      </c>
      <c r="H79" s="267" t="s">
        <v>111</v>
      </c>
      <c r="I79" s="525" t="s">
        <v>103</v>
      </c>
      <c r="J79" s="270">
        <v>0</v>
      </c>
      <c r="K79" s="270">
        <v>0</v>
      </c>
      <c r="L79" s="270">
        <v>2</v>
      </c>
      <c r="M79" s="270">
        <v>0</v>
      </c>
      <c r="N79" s="523">
        <v>0</v>
      </c>
      <c r="O79" s="523">
        <v>0</v>
      </c>
      <c r="P79" s="523">
        <v>0</v>
      </c>
      <c r="Q79" s="523">
        <v>0</v>
      </c>
      <c r="R79" s="523">
        <v>0</v>
      </c>
      <c r="S79" s="523">
        <v>0</v>
      </c>
      <c r="T79" s="540">
        <v>2</v>
      </c>
      <c r="U79" s="540">
        <v>0</v>
      </c>
      <c r="V79" s="267" t="s">
        <v>719</v>
      </c>
      <c r="W79" s="526" t="s">
        <v>172</v>
      </c>
      <c r="X79" s="527" t="s">
        <v>172</v>
      </c>
    </row>
    <row r="80" spans="3:22" ht="15" customHeight="1">
      <c r="C80" s="61"/>
      <c r="D80" s="78"/>
      <c r="E80" s="85"/>
      <c r="F80" s="79"/>
      <c r="G80" s="80"/>
      <c r="H80" s="80"/>
      <c r="I80" s="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2"/>
    </row>
    <row r="81" spans="3:22" ht="15" customHeight="1">
      <c r="C81" s="61"/>
      <c r="D81" s="78"/>
      <c r="E81" s="85"/>
      <c r="F81" s="79"/>
      <c r="G81" s="80"/>
      <c r="H81" s="80"/>
      <c r="I81" s="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2"/>
    </row>
    <row r="82" spans="4:22" ht="13.5">
      <c r="D82" s="78"/>
      <c r="E82" s="85"/>
      <c r="F82" s="79"/>
      <c r="G82" s="80"/>
      <c r="H82" s="80"/>
      <c r="I82" s="88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2"/>
    </row>
    <row r="83" spans="4:22" ht="13.5">
      <c r="D83" s="78"/>
      <c r="E83" s="85"/>
      <c r="F83" s="79"/>
      <c r="G83" s="80"/>
      <c r="H83" s="80"/>
      <c r="I83" s="88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2"/>
    </row>
    <row r="84" spans="4:22" ht="13.5">
      <c r="D84" s="78"/>
      <c r="E84" s="85"/>
      <c r="F84" s="79"/>
      <c r="G84" s="80"/>
      <c r="H84" s="80"/>
      <c r="I84" s="88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2"/>
    </row>
    <row r="85" spans="4:21" ht="13.5">
      <c r="D85" s="78"/>
      <c r="E85" s="85"/>
      <c r="F85" s="79"/>
      <c r="G85" s="80"/>
      <c r="H85" s="80"/>
      <c r="I85" s="88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4:21" ht="13.5">
      <c r="D86" s="78"/>
      <c r="E86" s="85"/>
      <c r="F86" s="79"/>
      <c r="G86" s="80"/>
      <c r="H86" s="80"/>
      <c r="I86" s="88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4:21" ht="13.5">
      <c r="D87" s="78"/>
      <c r="E87" s="85"/>
      <c r="F87" s="79"/>
      <c r="G87" s="80"/>
      <c r="H87" s="80"/>
      <c r="I87" s="88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4:21" ht="13.5">
      <c r="D88" s="78"/>
      <c r="E88" s="85"/>
      <c r="F88" s="79"/>
      <c r="G88" s="80"/>
      <c r="H88" s="80"/>
      <c r="I88" s="88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4:21" ht="13.5">
      <c r="D89" s="78"/>
      <c r="E89" s="85"/>
      <c r="F89" s="79"/>
      <c r="G89" s="80"/>
      <c r="H89" s="80"/>
      <c r="I89" s="88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4:21" ht="13.5">
      <c r="D90" s="78"/>
      <c r="E90" s="85"/>
      <c r="F90" s="79"/>
      <c r="G90" s="80"/>
      <c r="H90" s="80"/>
      <c r="I90" s="88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4:21" ht="13.5">
      <c r="D91" s="78"/>
      <c r="E91" s="85"/>
      <c r="F91" s="79"/>
      <c r="G91" s="80"/>
      <c r="H91" s="80"/>
      <c r="I91" s="88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4:21" ht="13.5">
      <c r="D92" s="78"/>
      <c r="E92" s="85"/>
      <c r="F92" s="79"/>
      <c r="G92" s="80"/>
      <c r="H92" s="80"/>
      <c r="I92" s="88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4:21" ht="13.5">
      <c r="D93" s="78"/>
      <c r="E93" s="85"/>
      <c r="F93" s="79"/>
      <c r="G93" s="80"/>
      <c r="H93" s="80"/>
      <c r="I93" s="88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4:21" ht="13.5">
      <c r="D94" s="78"/>
      <c r="E94" s="85"/>
      <c r="F94" s="79"/>
      <c r="G94" s="80"/>
      <c r="H94" s="80"/>
      <c r="I94" s="88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4:21" ht="13.5">
      <c r="D95" s="78"/>
      <c r="E95" s="85"/>
      <c r="F95" s="79"/>
      <c r="G95" s="80"/>
      <c r="H95" s="80"/>
      <c r="I95" s="88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4:21" ht="13.5">
      <c r="D96" s="78"/>
      <c r="E96" s="85"/>
      <c r="F96" s="79"/>
      <c r="G96" s="80"/>
      <c r="H96" s="80"/>
      <c r="I96" s="88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4:21" ht="13.5">
      <c r="D97" s="78"/>
      <c r="E97" s="85"/>
      <c r="F97" s="79"/>
      <c r="G97" s="80"/>
      <c r="H97" s="80"/>
      <c r="I97" s="88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4:21" ht="13.5">
      <c r="D98" s="78"/>
      <c r="E98" s="85"/>
      <c r="F98" s="79"/>
      <c r="G98" s="80"/>
      <c r="H98" s="80"/>
      <c r="I98" s="88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4:21" ht="13.5">
      <c r="D99" s="85"/>
      <c r="E99" s="85"/>
      <c r="F99" s="79"/>
      <c r="G99" s="80"/>
      <c r="H99" s="80"/>
      <c r="I99" s="88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4:21" ht="13.5">
      <c r="D100" s="85"/>
      <c r="E100" s="85"/>
      <c r="F100" s="79"/>
      <c r="G100" s="80"/>
      <c r="H100" s="80"/>
      <c r="I100" s="88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4:21" ht="13.5">
      <c r="D101" s="85"/>
      <c r="E101" s="85"/>
      <c r="F101" s="79"/>
      <c r="G101" s="80"/>
      <c r="H101" s="80"/>
      <c r="I101" s="88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4:21" ht="13.5">
      <c r="D102" s="85"/>
      <c r="E102" s="85"/>
      <c r="F102" s="79"/>
      <c r="G102" s="80"/>
      <c r="H102" s="80"/>
      <c r="I102" s="88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4:21" ht="13.5">
      <c r="D103" s="85"/>
      <c r="E103" s="85"/>
      <c r="F103" s="79"/>
      <c r="G103" s="80"/>
      <c r="H103" s="80"/>
      <c r="I103" s="88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4:21" ht="13.5">
      <c r="D104" s="85"/>
      <c r="E104" s="85"/>
      <c r="F104" s="79"/>
      <c r="G104" s="80"/>
      <c r="H104" s="80"/>
      <c r="I104" s="88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4:21" ht="13.5">
      <c r="D105" s="85"/>
      <c r="E105" s="85"/>
      <c r="F105" s="79"/>
      <c r="G105" s="79"/>
      <c r="H105" s="80"/>
      <c r="I105" s="88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4:21" ht="13.5">
      <c r="D106" s="85"/>
      <c r="E106" s="85"/>
      <c r="F106" s="79"/>
      <c r="G106" s="79"/>
      <c r="H106" s="80"/>
      <c r="I106" s="88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4:21" ht="13.5">
      <c r="D107" s="85"/>
      <c r="E107" s="85"/>
      <c r="F107" s="79"/>
      <c r="G107" s="79"/>
      <c r="H107" s="80"/>
      <c r="I107" s="88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4:21" ht="13.5">
      <c r="D108" s="85"/>
      <c r="E108" s="85"/>
      <c r="F108" s="79"/>
      <c r="G108" s="79"/>
      <c r="H108" s="80"/>
      <c r="I108" s="88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4:21" ht="13.5">
      <c r="D109" s="85"/>
      <c r="E109" s="85"/>
      <c r="F109" s="79"/>
      <c r="G109" s="79"/>
      <c r="H109" s="80"/>
      <c r="I109" s="88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4:21" ht="13.5">
      <c r="D110" s="85"/>
      <c r="E110" s="85"/>
      <c r="F110" s="79"/>
      <c r="G110" s="79"/>
      <c r="H110" s="80"/>
      <c r="I110" s="88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4:21" ht="13.5">
      <c r="D111" s="85"/>
      <c r="E111" s="85"/>
      <c r="F111" s="79"/>
      <c r="G111" s="79"/>
      <c r="H111" s="80"/>
      <c r="I111" s="88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4:21" ht="13.5">
      <c r="D112" s="85"/>
      <c r="E112" s="85"/>
      <c r="F112" s="79"/>
      <c r="G112" s="79"/>
      <c r="H112" s="80"/>
      <c r="I112" s="88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4:21" ht="13.5">
      <c r="D113" s="85"/>
      <c r="E113" s="85"/>
      <c r="F113" s="79"/>
      <c r="G113" s="79"/>
      <c r="H113" s="80"/>
      <c r="I113" s="88"/>
      <c r="R113" s="1"/>
      <c r="S113" s="1"/>
      <c r="U113" s="1"/>
    </row>
    <row r="114" spans="4:21" ht="13.5">
      <c r="D114" s="85"/>
      <c r="E114" s="85"/>
      <c r="F114" s="79"/>
      <c r="G114" s="79"/>
      <c r="H114" s="80"/>
      <c r="I114" s="88"/>
      <c r="R114" s="1"/>
      <c r="S114" s="1"/>
      <c r="U114" s="1"/>
    </row>
    <row r="115" spans="4:21" ht="13.5">
      <c r="D115" s="85"/>
      <c r="E115" s="85"/>
      <c r="F115" s="79"/>
      <c r="G115" s="79"/>
      <c r="H115" s="80"/>
      <c r="I115" s="88"/>
      <c r="R115" s="1"/>
      <c r="S115" s="1"/>
      <c r="U115" s="1"/>
    </row>
    <row r="116" spans="4:21" ht="13.5">
      <c r="D116" s="85"/>
      <c r="E116" s="85"/>
      <c r="F116" s="79"/>
      <c r="G116" s="79"/>
      <c r="H116" s="80"/>
      <c r="I116" s="88"/>
      <c r="R116" s="1"/>
      <c r="S116" s="1"/>
      <c r="U116" s="1"/>
    </row>
    <row r="117" spans="4:21" ht="13.5">
      <c r="D117" s="85"/>
      <c r="E117" s="85"/>
      <c r="F117" s="79"/>
      <c r="G117" s="79"/>
      <c r="H117" s="80"/>
      <c r="I117" s="88"/>
      <c r="R117" s="1"/>
      <c r="S117" s="1"/>
      <c r="U117" s="1"/>
    </row>
    <row r="118" spans="4:21" ht="13.5">
      <c r="D118" s="85"/>
      <c r="E118" s="85"/>
      <c r="F118" s="79"/>
      <c r="G118" s="79"/>
      <c r="H118" s="80"/>
      <c r="I118" s="88"/>
      <c r="R118" s="1"/>
      <c r="S118" s="1"/>
      <c r="U118" s="1"/>
    </row>
    <row r="119" spans="4:21" ht="13.5">
      <c r="D119" s="85"/>
      <c r="E119" s="85"/>
      <c r="F119" s="79"/>
      <c r="G119" s="79"/>
      <c r="H119" s="80"/>
      <c r="I119" s="88"/>
      <c r="R119" s="1"/>
      <c r="S119" s="1"/>
      <c r="U119" s="1"/>
    </row>
    <row r="120" spans="4:21" ht="13.5">
      <c r="D120" s="85"/>
      <c r="E120" s="85"/>
      <c r="F120" s="79"/>
      <c r="G120" s="79"/>
      <c r="H120" s="80"/>
      <c r="I120" s="88"/>
      <c r="R120" s="1"/>
      <c r="S120" s="1"/>
      <c r="U120" s="1"/>
    </row>
    <row r="121" spans="4:21" ht="13.5">
      <c r="D121" s="85"/>
      <c r="E121" s="85"/>
      <c r="F121" s="79"/>
      <c r="G121" s="79"/>
      <c r="H121" s="80"/>
      <c r="I121" s="88"/>
      <c r="R121" s="1"/>
      <c r="S121" s="1"/>
      <c r="U121" s="1"/>
    </row>
    <row r="122" spans="4:21" ht="13.5">
      <c r="D122" s="85"/>
      <c r="E122" s="85"/>
      <c r="F122" s="79"/>
      <c r="G122" s="79"/>
      <c r="H122" s="80"/>
      <c r="I122" s="88"/>
      <c r="R122" s="1"/>
      <c r="S122" s="1"/>
      <c r="U122" s="1"/>
    </row>
    <row r="123" spans="4:21" ht="13.5">
      <c r="D123" s="85"/>
      <c r="E123" s="85"/>
      <c r="F123" s="79"/>
      <c r="G123" s="79"/>
      <c r="H123" s="80"/>
      <c r="I123" s="88"/>
      <c r="R123" s="1"/>
      <c r="S123" s="1"/>
      <c r="U123" s="1"/>
    </row>
    <row r="124" spans="4:21" ht="13.5">
      <c r="D124" s="85"/>
      <c r="E124" s="85"/>
      <c r="F124" s="79"/>
      <c r="G124" s="79"/>
      <c r="H124" s="80"/>
      <c r="I124" s="88"/>
      <c r="R124" s="1"/>
      <c r="S124" s="1"/>
      <c r="U124" s="1"/>
    </row>
    <row r="125" spans="4:21" ht="13.5">
      <c r="D125" s="85"/>
      <c r="E125" s="85"/>
      <c r="F125" s="79"/>
      <c r="G125" s="79"/>
      <c r="H125" s="80"/>
      <c r="I125" s="88"/>
      <c r="R125" s="1"/>
      <c r="S125" s="1"/>
      <c r="U125" s="1"/>
    </row>
    <row r="126" spans="4:21" ht="13.5">
      <c r="D126" s="85"/>
      <c r="E126" s="85"/>
      <c r="F126" s="79"/>
      <c r="G126" s="79"/>
      <c r="H126" s="80"/>
      <c r="I126" s="88"/>
      <c r="R126" s="1"/>
      <c r="S126" s="1"/>
      <c r="U126" s="1"/>
    </row>
    <row r="127" spans="4:21" ht="13.5">
      <c r="D127" s="85"/>
      <c r="E127" s="85"/>
      <c r="F127" s="79"/>
      <c r="G127" s="79"/>
      <c r="H127" s="80"/>
      <c r="I127" s="88"/>
      <c r="R127" s="1"/>
      <c r="S127" s="1"/>
      <c r="U127" s="1"/>
    </row>
    <row r="128" spans="4:21" ht="13.5">
      <c r="D128" s="85"/>
      <c r="E128" s="85"/>
      <c r="F128" s="79"/>
      <c r="G128" s="79"/>
      <c r="H128" s="80"/>
      <c r="I128" s="88"/>
      <c r="R128" s="1"/>
      <c r="S128" s="1"/>
      <c r="U128" s="1"/>
    </row>
    <row r="129" spans="4:21" ht="13.5">
      <c r="D129" s="85"/>
      <c r="E129" s="85"/>
      <c r="F129" s="79"/>
      <c r="G129" s="79"/>
      <c r="H129" s="80"/>
      <c r="I129" s="88"/>
      <c r="R129" s="1"/>
      <c r="S129" s="1"/>
      <c r="U129" s="1"/>
    </row>
    <row r="130" spans="4:21" ht="13.5">
      <c r="D130" s="85"/>
      <c r="E130" s="85"/>
      <c r="F130" s="79"/>
      <c r="G130" s="79"/>
      <c r="H130" s="80"/>
      <c r="I130" s="88"/>
      <c r="R130" s="1"/>
      <c r="S130" s="1"/>
      <c r="U130" s="1"/>
    </row>
    <row r="131" spans="4:21" ht="13.5">
      <c r="D131" s="85"/>
      <c r="E131" s="85"/>
      <c r="F131" s="79"/>
      <c r="G131" s="79"/>
      <c r="H131" s="80"/>
      <c r="I131" s="88"/>
      <c r="R131" s="1"/>
      <c r="S131" s="1"/>
      <c r="U131" s="1"/>
    </row>
    <row r="132" spans="4:21" ht="13.5">
      <c r="D132" s="85"/>
      <c r="E132" s="85"/>
      <c r="F132" s="79"/>
      <c r="G132" s="79"/>
      <c r="H132" s="80"/>
      <c r="I132" s="88"/>
      <c r="R132" s="1"/>
      <c r="S132" s="1"/>
      <c r="U132" s="1"/>
    </row>
    <row r="133" spans="4:21" ht="13.5">
      <c r="D133" s="85"/>
      <c r="E133" s="85"/>
      <c r="F133" s="79"/>
      <c r="G133" s="79"/>
      <c r="H133" s="80"/>
      <c r="I133" s="88"/>
      <c r="R133" s="1"/>
      <c r="S133" s="1"/>
      <c r="U133" s="1"/>
    </row>
    <row r="134" spans="4:21" ht="13.5">
      <c r="D134" s="85"/>
      <c r="E134" s="85"/>
      <c r="F134" s="79"/>
      <c r="G134" s="79"/>
      <c r="H134" s="80"/>
      <c r="I134" s="88"/>
      <c r="R134" s="1"/>
      <c r="S134" s="1"/>
      <c r="U134" s="1"/>
    </row>
    <row r="135" spans="4:21" ht="13.5">
      <c r="D135" s="85"/>
      <c r="E135" s="85"/>
      <c r="F135" s="79"/>
      <c r="G135" s="79"/>
      <c r="H135" s="80"/>
      <c r="I135" s="88"/>
      <c r="R135" s="1"/>
      <c r="S135" s="1"/>
      <c r="U135" s="1"/>
    </row>
    <row r="136" spans="4:21" ht="13.5">
      <c r="D136" s="85"/>
      <c r="E136" s="85"/>
      <c r="F136" s="79"/>
      <c r="G136" s="79"/>
      <c r="H136" s="80"/>
      <c r="I136" s="88"/>
      <c r="R136" s="1"/>
      <c r="S136" s="1"/>
      <c r="U136" s="1"/>
    </row>
    <row r="137" spans="4:21" ht="13.5">
      <c r="D137" s="85"/>
      <c r="E137" s="85"/>
      <c r="I137" s="88"/>
      <c r="R137" s="1"/>
      <c r="S137" s="1"/>
      <c r="U137" s="1"/>
    </row>
    <row r="138" spans="4:21" ht="13.5">
      <c r="D138" s="85"/>
      <c r="E138" s="85"/>
      <c r="I138" s="88"/>
      <c r="R138" s="1"/>
      <c r="S138" s="1"/>
      <c r="U138" s="1"/>
    </row>
    <row r="139" spans="4:21" ht="13.5">
      <c r="D139" s="85"/>
      <c r="E139" s="85"/>
      <c r="I139" s="88"/>
      <c r="R139" s="1"/>
      <c r="S139" s="1"/>
      <c r="U139" s="1"/>
    </row>
    <row r="140" spans="4:21" ht="13.5">
      <c r="D140" s="85"/>
      <c r="E140" s="85"/>
      <c r="I140" s="88"/>
      <c r="R140" s="1"/>
      <c r="S140" s="1"/>
      <c r="U140" s="1"/>
    </row>
    <row r="141" spans="4:21" ht="13.5">
      <c r="D141" s="85"/>
      <c r="E141" s="85"/>
      <c r="I141" s="88"/>
      <c r="R141" s="1"/>
      <c r="S141" s="1"/>
      <c r="U141" s="1"/>
    </row>
    <row r="142" spans="4:21" ht="13.5">
      <c r="D142" s="85"/>
      <c r="E142" s="85"/>
      <c r="I142" s="88"/>
      <c r="R142" s="1"/>
      <c r="S142" s="1"/>
      <c r="U142" s="1"/>
    </row>
    <row r="143" spans="5:21" ht="13.5">
      <c r="E143" s="85"/>
      <c r="I143" s="88"/>
      <c r="R143" s="1"/>
      <c r="S143" s="1"/>
      <c r="U143" s="1"/>
    </row>
    <row r="144" spans="5:21" ht="13.5">
      <c r="E144" s="85"/>
      <c r="I144" s="88"/>
      <c r="R144" s="1"/>
      <c r="S144" s="1"/>
      <c r="U144" s="1"/>
    </row>
    <row r="145" spans="5:21" ht="13.5">
      <c r="E145" s="85"/>
      <c r="I145" s="88"/>
      <c r="R145" s="1"/>
      <c r="S145" s="1"/>
      <c r="U145" s="1"/>
    </row>
    <row r="146" spans="5:21" ht="13.5">
      <c r="E146" s="85"/>
      <c r="I146" s="88"/>
      <c r="R146" s="1"/>
      <c r="S146" s="1"/>
      <c r="U146" s="1"/>
    </row>
    <row r="147" spans="5:21" ht="13.5">
      <c r="E147" s="85"/>
      <c r="I147" s="88"/>
      <c r="R147" s="1"/>
      <c r="S147" s="1"/>
      <c r="U147" s="1"/>
    </row>
    <row r="148" spans="5:21" ht="13.5">
      <c r="E148" s="85"/>
      <c r="I148" s="88"/>
      <c r="R148" s="1"/>
      <c r="S148" s="1"/>
      <c r="U148" s="1"/>
    </row>
    <row r="149" spans="5:21" ht="13.5">
      <c r="E149" s="85"/>
      <c r="I149" s="88"/>
      <c r="R149" s="1"/>
      <c r="S149" s="1"/>
      <c r="U149" s="1"/>
    </row>
    <row r="150" spans="5:21" ht="13.5">
      <c r="E150" s="85"/>
      <c r="I150" s="88"/>
      <c r="R150" s="1"/>
      <c r="S150" s="1"/>
      <c r="U150" s="1"/>
    </row>
    <row r="151" spans="5:21" ht="13.5">
      <c r="E151" s="85"/>
      <c r="I151" s="88"/>
      <c r="R151" s="1"/>
      <c r="S151" s="1"/>
      <c r="U151" s="1"/>
    </row>
    <row r="152" spans="5:21" ht="13.5">
      <c r="E152" s="85"/>
      <c r="I152" s="88"/>
      <c r="R152" s="1"/>
      <c r="S152" s="1"/>
      <c r="U152" s="1"/>
    </row>
    <row r="153" spans="5:21" ht="13.5">
      <c r="E153" s="85"/>
      <c r="I153" s="88"/>
      <c r="R153" s="1"/>
      <c r="S153" s="1"/>
      <c r="U153" s="1"/>
    </row>
    <row r="154" spans="5:21" ht="13.5">
      <c r="E154" s="85"/>
      <c r="I154" s="88"/>
      <c r="R154" s="1"/>
      <c r="S154" s="1"/>
      <c r="U154" s="1"/>
    </row>
    <row r="155" spans="5:21" ht="13.5">
      <c r="E155" s="85"/>
      <c r="I155" s="88"/>
      <c r="R155" s="1"/>
      <c r="S155" s="1"/>
      <c r="U155" s="1"/>
    </row>
    <row r="156" spans="5:21" ht="13.5">
      <c r="E156" s="85"/>
      <c r="I156" s="88"/>
      <c r="R156" s="1"/>
      <c r="S156" s="1"/>
      <c r="U156" s="1"/>
    </row>
    <row r="157" spans="5:21" ht="13.5">
      <c r="E157" s="85"/>
      <c r="I157" s="88"/>
      <c r="R157" s="1"/>
      <c r="S157" s="1"/>
      <c r="U157" s="1"/>
    </row>
    <row r="158" spans="5:21" ht="13.5">
      <c r="E158" s="85"/>
      <c r="I158" s="88"/>
      <c r="R158" s="1"/>
      <c r="S158" s="1"/>
      <c r="U158" s="1"/>
    </row>
    <row r="159" spans="5:21" ht="13.5">
      <c r="E159" s="85"/>
      <c r="I159" s="88"/>
      <c r="R159" s="1"/>
      <c r="S159" s="1"/>
      <c r="U159" s="1"/>
    </row>
    <row r="160" spans="5:21" ht="13.5">
      <c r="E160" s="85"/>
      <c r="I160" s="88"/>
      <c r="R160" s="1"/>
      <c r="S160" s="1"/>
      <c r="U160" s="1"/>
    </row>
    <row r="161" spans="5:21" ht="13.5">
      <c r="E161" s="85"/>
      <c r="I161" s="88"/>
      <c r="R161" s="1"/>
      <c r="S161" s="1"/>
      <c r="U161" s="1"/>
    </row>
    <row r="162" spans="5:21" ht="13.5">
      <c r="E162" s="85"/>
      <c r="I162" s="88"/>
      <c r="R162" s="1"/>
      <c r="U162" s="1"/>
    </row>
    <row r="163" spans="5:21" ht="13.5">
      <c r="E163" s="85"/>
      <c r="I163" s="88"/>
      <c r="R163" s="1"/>
      <c r="U163" s="1"/>
    </row>
    <row r="164" spans="5:21" ht="13.5">
      <c r="E164" s="85"/>
      <c r="I164" s="88"/>
      <c r="R164" s="1"/>
      <c r="U164" s="1"/>
    </row>
    <row r="165" spans="5:21" ht="13.5">
      <c r="E165" s="85"/>
      <c r="I165" s="88"/>
      <c r="R165" s="1"/>
      <c r="U165" s="1"/>
    </row>
    <row r="166" spans="5:21" ht="13.5">
      <c r="E166" s="85"/>
      <c r="I166" s="88"/>
      <c r="R166" s="1"/>
      <c r="U166" s="1"/>
    </row>
    <row r="167" spans="5:21" ht="13.5">
      <c r="E167" s="85"/>
      <c r="I167" s="88"/>
      <c r="R167" s="1"/>
      <c r="U167" s="1"/>
    </row>
    <row r="168" spans="5:21" ht="13.5">
      <c r="E168" s="85"/>
      <c r="I168" s="88"/>
      <c r="R168" s="1"/>
      <c r="U168" s="1"/>
    </row>
    <row r="169" spans="5:21" ht="13.5">
      <c r="E169" s="85"/>
      <c r="I169" s="88"/>
      <c r="R169" s="1"/>
      <c r="U169" s="1"/>
    </row>
    <row r="170" spans="5:21" ht="13.5">
      <c r="E170" s="85"/>
      <c r="I170" s="88"/>
      <c r="R170" s="1"/>
      <c r="U170" s="1"/>
    </row>
    <row r="171" spans="5:21" ht="13.5">
      <c r="E171" s="85"/>
      <c r="I171" s="88"/>
      <c r="R171" s="1"/>
      <c r="U171" s="1"/>
    </row>
    <row r="172" spans="5:21" ht="13.5">
      <c r="E172" s="85"/>
      <c r="I172" s="88"/>
      <c r="R172" s="1"/>
      <c r="U172" s="1"/>
    </row>
    <row r="173" spans="5:21" ht="13.5">
      <c r="E173" s="85"/>
      <c r="I173" s="88"/>
      <c r="R173" s="1"/>
      <c r="U173" s="1"/>
    </row>
    <row r="174" spans="5:21" ht="13.5">
      <c r="E174" s="85"/>
      <c r="I174" s="88"/>
      <c r="R174" s="1"/>
      <c r="U174" s="1"/>
    </row>
    <row r="175" spans="5:21" ht="13.5">
      <c r="E175" s="85"/>
      <c r="I175" s="88"/>
      <c r="R175" s="1"/>
      <c r="U175" s="1"/>
    </row>
    <row r="176" spans="5:21" ht="13.5">
      <c r="E176" s="85"/>
      <c r="I176" s="88"/>
      <c r="R176" s="1"/>
      <c r="U176" s="1"/>
    </row>
    <row r="177" spans="5:21" ht="13.5">
      <c r="E177" s="85"/>
      <c r="I177" s="88"/>
      <c r="R177" s="1"/>
      <c r="U177" s="1"/>
    </row>
    <row r="178" spans="5:21" ht="13.5">
      <c r="E178" s="85"/>
      <c r="I178" s="88"/>
      <c r="R178" s="1"/>
      <c r="U178" s="1"/>
    </row>
    <row r="179" spans="5:21" ht="13.5">
      <c r="E179" s="85"/>
      <c r="I179" s="88"/>
      <c r="R179" s="1"/>
      <c r="U179" s="1"/>
    </row>
    <row r="180" spans="5:21" ht="13.5">
      <c r="E180" s="85"/>
      <c r="I180" s="88"/>
      <c r="R180" s="1"/>
      <c r="U180" s="1"/>
    </row>
    <row r="181" spans="5:21" ht="13.5">
      <c r="E181" s="85"/>
      <c r="I181" s="88"/>
      <c r="R181" s="1"/>
      <c r="U181" s="1"/>
    </row>
    <row r="182" spans="5:21" ht="13.5">
      <c r="E182" s="85"/>
      <c r="I182" s="88"/>
      <c r="R182" s="1"/>
      <c r="U182" s="1"/>
    </row>
    <row r="183" spans="5:21" ht="13.5">
      <c r="E183" s="85"/>
      <c r="I183" s="88"/>
      <c r="R183" s="1"/>
      <c r="U183" s="1"/>
    </row>
    <row r="184" spans="5:21" ht="13.5">
      <c r="E184" s="85"/>
      <c r="I184" s="88"/>
      <c r="R184" s="1"/>
      <c r="U184" s="1"/>
    </row>
    <row r="185" spans="5:21" ht="13.5">
      <c r="E185" s="85"/>
      <c r="I185" s="88"/>
      <c r="R185" s="1"/>
      <c r="U185" s="1"/>
    </row>
    <row r="186" spans="5:21" ht="13.5">
      <c r="E186" s="85"/>
      <c r="I186" s="88"/>
      <c r="R186" s="1"/>
      <c r="U186" s="1"/>
    </row>
    <row r="187" spans="5:21" ht="13.5">
      <c r="E187" s="85"/>
      <c r="I187" s="88"/>
      <c r="R187" s="1"/>
      <c r="U187" s="1"/>
    </row>
    <row r="188" spans="5:21" ht="13.5">
      <c r="E188" s="85"/>
      <c r="I188" s="88"/>
      <c r="R188" s="1"/>
      <c r="U188" s="1"/>
    </row>
    <row r="189" spans="5:21" ht="13.5">
      <c r="E189" s="85"/>
      <c r="I189" s="88"/>
      <c r="R189" s="1"/>
      <c r="U189" s="1"/>
    </row>
    <row r="190" spans="5:21" ht="13.5">
      <c r="E190" s="85"/>
      <c r="I190" s="88"/>
      <c r="R190" s="1"/>
      <c r="U190" s="1"/>
    </row>
    <row r="191" spans="5:21" ht="13.5">
      <c r="E191" s="85"/>
      <c r="I191" s="88"/>
      <c r="R191" s="1"/>
      <c r="U191" s="1"/>
    </row>
    <row r="192" spans="5:21" ht="13.5">
      <c r="E192" s="85"/>
      <c r="I192" s="88"/>
      <c r="R192" s="1"/>
      <c r="U192" s="1"/>
    </row>
    <row r="193" spans="5:21" ht="13.5">
      <c r="E193" s="85"/>
      <c r="I193" s="88"/>
      <c r="R193" s="1"/>
      <c r="U193" s="1"/>
    </row>
    <row r="194" spans="5:21" ht="13.5">
      <c r="E194" s="85"/>
      <c r="I194" s="88"/>
      <c r="R194" s="1"/>
      <c r="U194" s="1"/>
    </row>
    <row r="195" spans="5:21" ht="13.5">
      <c r="E195" s="85"/>
      <c r="I195" s="88"/>
      <c r="R195" s="1"/>
      <c r="U195" s="1"/>
    </row>
    <row r="196" spans="5:21" ht="13.5">
      <c r="E196" s="85"/>
      <c r="I196" s="88"/>
      <c r="R196" s="1"/>
      <c r="U196" s="1"/>
    </row>
    <row r="197" spans="5:21" ht="13.5">
      <c r="E197" s="85"/>
      <c r="I197" s="88"/>
      <c r="R197" s="1"/>
      <c r="U197" s="1"/>
    </row>
    <row r="198" spans="5:21" ht="13.5">
      <c r="E198" s="85"/>
      <c r="I198" s="88"/>
      <c r="R198" s="1"/>
      <c r="U198" s="1"/>
    </row>
    <row r="199" spans="5:21" ht="13.5">
      <c r="E199" s="85"/>
      <c r="I199" s="88"/>
      <c r="R199" s="1"/>
      <c r="U199" s="1"/>
    </row>
    <row r="200" spans="5:21" ht="13.5">
      <c r="E200" s="85"/>
      <c r="I200" s="88"/>
      <c r="R200" s="1"/>
      <c r="U200" s="1"/>
    </row>
    <row r="201" spans="5:21" ht="13.5">
      <c r="E201" s="85"/>
      <c r="I201" s="88"/>
      <c r="R201" s="1"/>
      <c r="U201" s="1"/>
    </row>
    <row r="202" spans="5:21" ht="13.5">
      <c r="E202" s="85"/>
      <c r="I202" s="88"/>
      <c r="R202" s="1"/>
      <c r="U202" s="1"/>
    </row>
    <row r="203" spans="5:21" ht="13.5">
      <c r="E203" s="85"/>
      <c r="I203" s="88"/>
      <c r="R203" s="1"/>
      <c r="U203" s="1"/>
    </row>
    <row r="204" spans="5:21" ht="13.5">
      <c r="E204" s="85"/>
      <c r="I204" s="88"/>
      <c r="R204" s="1"/>
      <c r="U204" s="1"/>
    </row>
    <row r="205" spans="5:21" ht="13.5">
      <c r="E205" s="85"/>
      <c r="I205" s="88"/>
      <c r="R205" s="1"/>
      <c r="U205" s="1"/>
    </row>
    <row r="206" spans="5:21" ht="13.5">
      <c r="E206" s="85"/>
      <c r="I206" s="88"/>
      <c r="R206" s="1"/>
      <c r="U206" s="1"/>
    </row>
    <row r="207" spans="5:21" ht="13.5">
      <c r="E207" s="85"/>
      <c r="I207" s="88"/>
      <c r="R207" s="1"/>
      <c r="U207" s="1"/>
    </row>
    <row r="208" spans="5:21" ht="13.5">
      <c r="E208" s="85"/>
      <c r="I208" s="88"/>
      <c r="R208" s="1"/>
      <c r="U208" s="1"/>
    </row>
    <row r="209" ht="13.5">
      <c r="E209" s="85"/>
    </row>
    <row r="210" ht="13.5">
      <c r="E210" s="85"/>
    </row>
    <row r="211" ht="13.5">
      <c r="E211" s="85"/>
    </row>
    <row r="212" ht="13.5">
      <c r="E212" s="85"/>
    </row>
    <row r="213" ht="13.5">
      <c r="E213" s="85"/>
    </row>
    <row r="214" ht="13.5">
      <c r="E214" s="85"/>
    </row>
    <row r="215" ht="13.5">
      <c r="E215" s="85"/>
    </row>
    <row r="216" ht="13.5">
      <c r="E216" s="85"/>
    </row>
    <row r="217" ht="13.5">
      <c r="E217" s="85"/>
    </row>
    <row r="218" ht="13.5">
      <c r="E218" s="85"/>
    </row>
    <row r="219" ht="13.5">
      <c r="E219" s="85"/>
    </row>
    <row r="220" ht="13.5">
      <c r="E220" s="85"/>
    </row>
    <row r="221" ht="13.5">
      <c r="E221" s="85"/>
    </row>
    <row r="222" ht="13.5">
      <c r="E222" s="85"/>
    </row>
    <row r="223" ht="13.5">
      <c r="E223" s="85"/>
    </row>
    <row r="224" ht="13.5">
      <c r="E224" s="85"/>
    </row>
    <row r="225" ht="13.5">
      <c r="E225" s="85"/>
    </row>
    <row r="226" ht="13.5">
      <c r="E226" s="85"/>
    </row>
  </sheetData>
  <sheetProtection/>
  <mergeCells count="75">
    <mergeCell ref="F15:I15"/>
    <mergeCell ref="J25:U25"/>
    <mergeCell ref="B5:B14"/>
    <mergeCell ref="V1:V3"/>
    <mergeCell ref="W1:W3"/>
    <mergeCell ref="R2:S2"/>
    <mergeCell ref="T2:U2"/>
    <mergeCell ref="J26:U26"/>
    <mergeCell ref="B1:B3"/>
    <mergeCell ref="C1:C3"/>
    <mergeCell ref="D1:E1"/>
    <mergeCell ref="F1:I1"/>
    <mergeCell ref="B15:C15"/>
    <mergeCell ref="X1:X3"/>
    <mergeCell ref="D2:D3"/>
    <mergeCell ref="E2:E3"/>
    <mergeCell ref="F2:F3"/>
    <mergeCell ref="G2:H3"/>
    <mergeCell ref="I2:I3"/>
    <mergeCell ref="J2:K2"/>
    <mergeCell ref="L2:M2"/>
    <mergeCell ref="N2:O2"/>
    <mergeCell ref="P2:Q2"/>
    <mergeCell ref="V15:X15"/>
    <mergeCell ref="B33:C33"/>
    <mergeCell ref="F33:I33"/>
    <mergeCell ref="V33:X33"/>
    <mergeCell ref="B16:B21"/>
    <mergeCell ref="B22:C22"/>
    <mergeCell ref="F22:I22"/>
    <mergeCell ref="V22:X22"/>
    <mergeCell ref="B23:B26"/>
    <mergeCell ref="J24:U24"/>
    <mergeCell ref="B38:B39"/>
    <mergeCell ref="B40:C40"/>
    <mergeCell ref="F40:I40"/>
    <mergeCell ref="V40:X40"/>
    <mergeCell ref="B41:B43"/>
    <mergeCell ref="B35:B36"/>
    <mergeCell ref="B37:C37"/>
    <mergeCell ref="F37:I37"/>
    <mergeCell ref="V37:X37"/>
    <mergeCell ref="B46:B49"/>
    <mergeCell ref="B50:C50"/>
    <mergeCell ref="F50:I50"/>
    <mergeCell ref="V50:X50"/>
    <mergeCell ref="B44:C44"/>
    <mergeCell ref="F44:I44"/>
    <mergeCell ref="V44:X44"/>
    <mergeCell ref="V60:X60"/>
    <mergeCell ref="B61:B62"/>
    <mergeCell ref="B51:B53"/>
    <mergeCell ref="B54:C54"/>
    <mergeCell ref="F54:I54"/>
    <mergeCell ref="V54:X54"/>
    <mergeCell ref="B60:C60"/>
    <mergeCell ref="F60:I60"/>
    <mergeCell ref="V77:X77"/>
    <mergeCell ref="B64:B65"/>
    <mergeCell ref="B66:C66"/>
    <mergeCell ref="F66:I66"/>
    <mergeCell ref="V66:X66"/>
    <mergeCell ref="B77:C77"/>
    <mergeCell ref="F77:I77"/>
    <mergeCell ref="B74:B76"/>
    <mergeCell ref="A1:A3"/>
    <mergeCell ref="B63:C63"/>
    <mergeCell ref="F63:I63"/>
    <mergeCell ref="V63:X63"/>
    <mergeCell ref="J1:U1"/>
    <mergeCell ref="B27:C27"/>
    <mergeCell ref="F27:I27"/>
    <mergeCell ref="V27:X27"/>
    <mergeCell ref="B30:B32"/>
    <mergeCell ref="B55:B59"/>
  </mergeCells>
  <dataValidations count="1">
    <dataValidation allowBlank="1" showInputMessage="1" showErrorMessage="1" imeMode="off" sqref="X78:X79 X28:X32 X64:X65 X61:X62 X45:X49 X23:X26 X16:X21 X34:X36 X38:X39 X41:X43 X51:X53 X55:X59 X67:X76 X4:X14 X1:X2 V1:V2 V4:V79"/>
  </dataValidations>
  <printOptions/>
  <pageMargins left="0.4" right="0.17" top="0.61" bottom="0.39" header="0.15" footer="0.14"/>
  <pageSetup horizontalDpi="600" verticalDpi="600" orientation="portrait" paperSize="9" scale="66" r:id="rId1"/>
  <headerFooter alignWithMargins="0">
    <oddHeader>&amp;C&amp;14施設・職員</oddHeader>
    <oddFooter>&amp;C３</oddFooter>
  </headerFooter>
  <ignoredErrors>
    <ignoredError sqref="J15:K15 L15:S15 J33:S33 J37:S37 J50:K50 N50:S50 L50:M50 E33 E37 E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U1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 outlineLevelRow="1"/>
  <cols>
    <col min="1" max="1" width="3.625" style="1" customWidth="1"/>
    <col min="2" max="2" width="9.00390625" style="1" customWidth="1"/>
    <col min="3" max="3" width="6.25390625" style="61" customWidth="1"/>
    <col min="4" max="4" width="8.375" style="117" customWidth="1"/>
    <col min="5" max="5" width="7.75390625" style="117" customWidth="1"/>
    <col min="6" max="6" width="7.50390625" style="117" customWidth="1"/>
    <col min="7" max="7" width="6.875" style="117" customWidth="1"/>
    <col min="8" max="8" width="6.50390625" style="117" customWidth="1"/>
    <col min="9" max="9" width="7.375" style="117" customWidth="1"/>
    <col min="10" max="10" width="6.50390625" style="117" customWidth="1"/>
    <col min="11" max="11" width="6.25390625" style="117" customWidth="1"/>
    <col min="12" max="12" width="7.50390625" style="117" customWidth="1"/>
    <col min="13" max="13" width="7.375" style="117" customWidth="1"/>
    <col min="14" max="14" width="6.875" style="117" customWidth="1"/>
    <col min="15" max="15" width="6.25390625" style="117" customWidth="1"/>
    <col min="16" max="16" width="7.125" style="117" customWidth="1"/>
    <col min="17" max="17" width="7.375" style="117" customWidth="1"/>
    <col min="18" max="18" width="6.125" style="117" customWidth="1"/>
    <col min="19" max="19" width="7.50390625" style="117" customWidth="1"/>
    <col min="20" max="21" width="9.125" style="1" bestFit="1" customWidth="1"/>
    <col min="22" max="16384" width="9.00390625" style="1" customWidth="1"/>
  </cols>
  <sheetData>
    <row r="1" spans="1:21" ht="18.75" customHeight="1">
      <c r="A1" s="1187" t="s">
        <v>907</v>
      </c>
      <c r="B1" s="1443" t="s">
        <v>97</v>
      </c>
      <c r="C1" s="1418" t="s">
        <v>98</v>
      </c>
      <c r="D1" s="1420" t="s">
        <v>1250</v>
      </c>
      <c r="E1" s="1421"/>
      <c r="F1" s="1422" t="s">
        <v>915</v>
      </c>
      <c r="G1" s="1316"/>
      <c r="H1" s="1316"/>
      <c r="I1" s="1316"/>
      <c r="J1" s="1316"/>
      <c r="K1" s="1316"/>
      <c r="L1" s="1316"/>
      <c r="M1" s="1423"/>
      <c r="N1" s="1424" t="s">
        <v>916</v>
      </c>
      <c r="O1" s="1316"/>
      <c r="P1" s="1316"/>
      <c r="Q1" s="1316"/>
      <c r="R1" s="1316"/>
      <c r="S1" s="1316"/>
      <c r="T1" s="1316"/>
      <c r="U1" s="1425"/>
    </row>
    <row r="2" spans="1:21" ht="51.75" customHeight="1" thickBot="1">
      <c r="A2" s="1188"/>
      <c r="B2" s="1444"/>
      <c r="C2" s="1419"/>
      <c r="D2" s="693" t="s">
        <v>745</v>
      </c>
      <c r="E2" s="694" t="s">
        <v>746</v>
      </c>
      <c r="F2" s="695" t="s">
        <v>747</v>
      </c>
      <c r="G2" s="90" t="s">
        <v>748</v>
      </c>
      <c r="H2" s="90" t="s">
        <v>749</v>
      </c>
      <c r="I2" s="90" t="s">
        <v>750</v>
      </c>
      <c r="J2" s="90" t="s">
        <v>751</v>
      </c>
      <c r="K2" s="90" t="s">
        <v>752</v>
      </c>
      <c r="L2" s="90" t="s">
        <v>753</v>
      </c>
      <c r="M2" s="696" t="s">
        <v>754</v>
      </c>
      <c r="N2" s="693" t="s">
        <v>747</v>
      </c>
      <c r="O2" s="90" t="s">
        <v>748</v>
      </c>
      <c r="P2" s="90" t="s">
        <v>749</v>
      </c>
      <c r="Q2" s="90" t="s">
        <v>755</v>
      </c>
      <c r="R2" s="90" t="s">
        <v>751</v>
      </c>
      <c r="S2" s="90" t="s">
        <v>752</v>
      </c>
      <c r="T2" s="90" t="s">
        <v>753</v>
      </c>
      <c r="U2" s="697" t="s">
        <v>756</v>
      </c>
    </row>
    <row r="3" spans="1:21" s="10" customFormat="1" ht="14.25" customHeight="1" thickBot="1">
      <c r="A3" s="599">
        <v>1</v>
      </c>
      <c r="B3" s="91" t="s">
        <v>10</v>
      </c>
      <c r="C3" s="604" t="s">
        <v>11</v>
      </c>
      <c r="D3" s="605">
        <v>816607</v>
      </c>
      <c r="E3" s="606">
        <v>714</v>
      </c>
      <c r="F3" s="104">
        <v>181457</v>
      </c>
      <c r="G3" s="94">
        <v>17430</v>
      </c>
      <c r="H3" s="94">
        <v>16589</v>
      </c>
      <c r="I3" s="94">
        <v>0</v>
      </c>
      <c r="J3" s="94"/>
      <c r="K3" s="94">
        <v>1966</v>
      </c>
      <c r="L3" s="94">
        <v>217291</v>
      </c>
      <c r="M3" s="607">
        <v>111.53</v>
      </c>
      <c r="N3" s="608">
        <v>179552</v>
      </c>
      <c r="O3" s="94">
        <v>19212</v>
      </c>
      <c r="P3" s="94">
        <v>16178</v>
      </c>
      <c r="Q3" s="94">
        <v>0</v>
      </c>
      <c r="R3" s="94" t="s">
        <v>721</v>
      </c>
      <c r="S3" s="94">
        <v>2024</v>
      </c>
      <c r="T3" s="94">
        <v>216966</v>
      </c>
      <c r="U3" s="606">
        <v>111.18</v>
      </c>
    </row>
    <row r="4" spans="1:21" s="10" customFormat="1" ht="14.25" customHeight="1" outlineLevel="1">
      <c r="A4" s="599">
        <v>2</v>
      </c>
      <c r="B4" s="1434" t="s">
        <v>12</v>
      </c>
      <c r="C4" s="609" t="s">
        <v>722</v>
      </c>
      <c r="D4" s="610">
        <v>981176</v>
      </c>
      <c r="E4" s="611">
        <v>488</v>
      </c>
      <c r="F4" s="612">
        <v>86150</v>
      </c>
      <c r="G4" s="613">
        <v>17595</v>
      </c>
      <c r="H4" s="613">
        <v>8780</v>
      </c>
      <c r="I4" s="613">
        <v>5800</v>
      </c>
      <c r="J4" s="613">
        <v>5200</v>
      </c>
      <c r="K4" s="614">
        <v>2776</v>
      </c>
      <c r="L4" s="614">
        <v>126301</v>
      </c>
      <c r="M4" s="1435">
        <v>184.2293</v>
      </c>
      <c r="N4" s="612">
        <v>89538</v>
      </c>
      <c r="O4" s="615">
        <v>16760</v>
      </c>
      <c r="P4" s="615">
        <v>9573</v>
      </c>
      <c r="Q4" s="615">
        <v>11901</v>
      </c>
      <c r="R4" s="622" t="s">
        <v>172</v>
      </c>
      <c r="S4" s="615">
        <v>3344</v>
      </c>
      <c r="T4" s="616">
        <v>131116</v>
      </c>
      <c r="U4" s="1448">
        <v>191.8982</v>
      </c>
    </row>
    <row r="5" spans="1:21" s="10" customFormat="1" ht="14.25" customHeight="1" outlineLevel="1">
      <c r="A5" s="599">
        <v>3</v>
      </c>
      <c r="B5" s="1174"/>
      <c r="C5" s="626" t="s">
        <v>726</v>
      </c>
      <c r="D5" s="619">
        <v>182769</v>
      </c>
      <c r="E5" s="620">
        <v>323</v>
      </c>
      <c r="F5" s="621" t="s">
        <v>172</v>
      </c>
      <c r="G5" s="622" t="s">
        <v>172</v>
      </c>
      <c r="H5" s="622" t="s">
        <v>172</v>
      </c>
      <c r="I5" s="622" t="s">
        <v>172</v>
      </c>
      <c r="J5" s="622" t="s">
        <v>172</v>
      </c>
      <c r="K5" s="623" t="s">
        <v>172</v>
      </c>
      <c r="L5" s="623" t="s">
        <v>172</v>
      </c>
      <c r="M5" s="1436"/>
      <c r="N5" s="621" t="s">
        <v>172</v>
      </c>
      <c r="O5" s="622" t="s">
        <v>172</v>
      </c>
      <c r="P5" s="622" t="s">
        <v>172</v>
      </c>
      <c r="Q5" s="622" t="s">
        <v>172</v>
      </c>
      <c r="R5" s="622" t="s">
        <v>172</v>
      </c>
      <c r="S5" s="622" t="s">
        <v>172</v>
      </c>
      <c r="T5" s="623" t="s">
        <v>172</v>
      </c>
      <c r="U5" s="1449"/>
    </row>
    <row r="6" spans="1:21" s="10" customFormat="1" ht="14.25" customHeight="1" outlineLevel="1">
      <c r="A6" s="599">
        <v>4</v>
      </c>
      <c r="B6" s="1174"/>
      <c r="C6" s="626" t="s">
        <v>725</v>
      </c>
      <c r="D6" s="619">
        <v>49604</v>
      </c>
      <c r="E6" s="620">
        <v>133</v>
      </c>
      <c r="F6" s="621" t="s">
        <v>172</v>
      </c>
      <c r="G6" s="622" t="s">
        <v>172</v>
      </c>
      <c r="H6" s="622" t="s">
        <v>172</v>
      </c>
      <c r="I6" s="622" t="s">
        <v>172</v>
      </c>
      <c r="J6" s="622" t="s">
        <v>172</v>
      </c>
      <c r="K6" s="623" t="s">
        <v>172</v>
      </c>
      <c r="L6" s="623" t="s">
        <v>172</v>
      </c>
      <c r="M6" s="1436"/>
      <c r="N6" s="627" t="s">
        <v>172</v>
      </c>
      <c r="O6" s="628" t="s">
        <v>172</v>
      </c>
      <c r="P6" s="628" t="s">
        <v>172</v>
      </c>
      <c r="Q6" s="628" t="s">
        <v>172</v>
      </c>
      <c r="R6" s="628" t="s">
        <v>172</v>
      </c>
      <c r="S6" s="628" t="s">
        <v>172</v>
      </c>
      <c r="T6" s="629" t="s">
        <v>172</v>
      </c>
      <c r="U6" s="1449"/>
    </row>
    <row r="7" spans="1:21" s="10" customFormat="1" ht="14.25" customHeight="1" outlineLevel="1">
      <c r="A7" s="599">
        <v>5</v>
      </c>
      <c r="B7" s="1174"/>
      <c r="C7" s="626" t="s">
        <v>727</v>
      </c>
      <c r="D7" s="619">
        <v>73377</v>
      </c>
      <c r="E7" s="620">
        <v>137</v>
      </c>
      <c r="F7" s="621" t="s">
        <v>172</v>
      </c>
      <c r="G7" s="622" t="s">
        <v>172</v>
      </c>
      <c r="H7" s="622" t="s">
        <v>172</v>
      </c>
      <c r="I7" s="622" t="s">
        <v>172</v>
      </c>
      <c r="J7" s="622" t="s">
        <v>172</v>
      </c>
      <c r="K7" s="623" t="s">
        <v>172</v>
      </c>
      <c r="L7" s="623" t="s">
        <v>172</v>
      </c>
      <c r="M7" s="1436"/>
      <c r="N7" s="627" t="s">
        <v>172</v>
      </c>
      <c r="O7" s="628" t="s">
        <v>172</v>
      </c>
      <c r="P7" s="628" t="s">
        <v>172</v>
      </c>
      <c r="Q7" s="628" t="s">
        <v>172</v>
      </c>
      <c r="R7" s="628" t="s">
        <v>172</v>
      </c>
      <c r="S7" s="628" t="s">
        <v>172</v>
      </c>
      <c r="T7" s="629" t="s">
        <v>172</v>
      </c>
      <c r="U7" s="1449"/>
    </row>
    <row r="8" spans="1:21" s="10" customFormat="1" ht="14.25" customHeight="1" outlineLevel="1">
      <c r="A8" s="599">
        <v>6</v>
      </c>
      <c r="B8" s="1174"/>
      <c r="C8" s="626" t="s">
        <v>724</v>
      </c>
      <c r="D8" s="619">
        <v>26766</v>
      </c>
      <c r="E8" s="620">
        <v>53</v>
      </c>
      <c r="F8" s="621" t="s">
        <v>172</v>
      </c>
      <c r="G8" s="622" t="s">
        <v>172</v>
      </c>
      <c r="H8" s="622" t="s">
        <v>172</v>
      </c>
      <c r="I8" s="622" t="s">
        <v>172</v>
      </c>
      <c r="J8" s="622" t="s">
        <v>172</v>
      </c>
      <c r="K8" s="623" t="s">
        <v>172</v>
      </c>
      <c r="L8" s="623" t="s">
        <v>172</v>
      </c>
      <c r="M8" s="1436"/>
      <c r="N8" s="621" t="s">
        <v>172</v>
      </c>
      <c r="O8" s="622" t="s">
        <v>172</v>
      </c>
      <c r="P8" s="622" t="s">
        <v>172</v>
      </c>
      <c r="Q8" s="622" t="s">
        <v>172</v>
      </c>
      <c r="R8" s="622" t="s">
        <v>172</v>
      </c>
      <c r="S8" s="622" t="s">
        <v>172</v>
      </c>
      <c r="T8" s="623" t="s">
        <v>172</v>
      </c>
      <c r="U8" s="1449"/>
    </row>
    <row r="9" spans="1:21" s="10" customFormat="1" ht="14.25" customHeight="1" outlineLevel="1">
      <c r="A9" s="599">
        <v>7</v>
      </c>
      <c r="B9" s="1174"/>
      <c r="C9" s="618" t="s">
        <v>723</v>
      </c>
      <c r="D9" s="619">
        <v>13413</v>
      </c>
      <c r="E9" s="620">
        <v>26</v>
      </c>
      <c r="F9" s="621" t="s">
        <v>172</v>
      </c>
      <c r="G9" s="622" t="s">
        <v>172</v>
      </c>
      <c r="H9" s="622" t="s">
        <v>172</v>
      </c>
      <c r="I9" s="622" t="s">
        <v>172</v>
      </c>
      <c r="J9" s="622" t="s">
        <v>172</v>
      </c>
      <c r="K9" s="623" t="s">
        <v>172</v>
      </c>
      <c r="L9" s="623" t="s">
        <v>172</v>
      </c>
      <c r="M9" s="1436"/>
      <c r="N9" s="621" t="s">
        <v>172</v>
      </c>
      <c r="O9" s="622" t="s">
        <v>172</v>
      </c>
      <c r="P9" s="622" t="s">
        <v>172</v>
      </c>
      <c r="Q9" s="622" t="s">
        <v>172</v>
      </c>
      <c r="R9" s="622" t="s">
        <v>172</v>
      </c>
      <c r="S9" s="624" t="s">
        <v>172</v>
      </c>
      <c r="T9" s="625" t="s">
        <v>172</v>
      </c>
      <c r="U9" s="1449"/>
    </row>
    <row r="10" spans="1:21" s="10" customFormat="1" ht="14.25" customHeight="1">
      <c r="A10" s="599">
        <v>8</v>
      </c>
      <c r="B10" s="1174"/>
      <c r="C10" s="626" t="s">
        <v>669</v>
      </c>
      <c r="D10" s="619">
        <v>30490</v>
      </c>
      <c r="E10" s="620">
        <v>49</v>
      </c>
      <c r="F10" s="621" t="s">
        <v>172</v>
      </c>
      <c r="G10" s="622" t="s">
        <v>172</v>
      </c>
      <c r="H10" s="622" t="s">
        <v>172</v>
      </c>
      <c r="I10" s="622" t="s">
        <v>172</v>
      </c>
      <c r="J10" s="622" t="s">
        <v>172</v>
      </c>
      <c r="K10" s="623" t="s">
        <v>172</v>
      </c>
      <c r="L10" s="623" t="s">
        <v>172</v>
      </c>
      <c r="M10" s="1436"/>
      <c r="N10" s="621" t="s">
        <v>172</v>
      </c>
      <c r="O10" s="628" t="s">
        <v>172</v>
      </c>
      <c r="P10" s="628" t="s">
        <v>172</v>
      </c>
      <c r="Q10" s="628" t="s">
        <v>172</v>
      </c>
      <c r="R10" s="628" t="s">
        <v>172</v>
      </c>
      <c r="S10" s="628" t="s">
        <v>172</v>
      </c>
      <c r="T10" s="629" t="s">
        <v>172</v>
      </c>
      <c r="U10" s="1449"/>
    </row>
    <row r="11" spans="1:21" s="10" customFormat="1" ht="14.25" customHeight="1">
      <c r="A11" s="599">
        <v>9</v>
      </c>
      <c r="B11" s="1174"/>
      <c r="C11" s="626" t="s">
        <v>668</v>
      </c>
      <c r="D11" s="619">
        <v>36415</v>
      </c>
      <c r="E11" s="620">
        <v>43</v>
      </c>
      <c r="F11" s="621" t="s">
        <v>172</v>
      </c>
      <c r="G11" s="622" t="s">
        <v>172</v>
      </c>
      <c r="H11" s="622" t="s">
        <v>172</v>
      </c>
      <c r="I11" s="622" t="s">
        <v>172</v>
      </c>
      <c r="J11" s="622" t="s">
        <v>172</v>
      </c>
      <c r="K11" s="623" t="s">
        <v>172</v>
      </c>
      <c r="L11" s="623" t="s">
        <v>172</v>
      </c>
      <c r="M11" s="1436"/>
      <c r="N11" s="621" t="s">
        <v>172</v>
      </c>
      <c r="O11" s="622" t="s">
        <v>172</v>
      </c>
      <c r="P11" s="622" t="s">
        <v>172</v>
      </c>
      <c r="Q11" s="622" t="s">
        <v>172</v>
      </c>
      <c r="R11" s="622" t="s">
        <v>172</v>
      </c>
      <c r="S11" s="622" t="s">
        <v>172</v>
      </c>
      <c r="T11" s="623" t="s">
        <v>172</v>
      </c>
      <c r="U11" s="1449"/>
    </row>
    <row r="12" spans="1:21" s="10" customFormat="1" ht="14.25" customHeight="1">
      <c r="A12" s="599">
        <v>10</v>
      </c>
      <c r="B12" s="1174"/>
      <c r="C12" s="626" t="s">
        <v>728</v>
      </c>
      <c r="D12" s="619">
        <v>24342</v>
      </c>
      <c r="E12" s="620">
        <v>14</v>
      </c>
      <c r="F12" s="621" t="s">
        <v>172</v>
      </c>
      <c r="G12" s="622" t="s">
        <v>172</v>
      </c>
      <c r="H12" s="622" t="s">
        <v>172</v>
      </c>
      <c r="I12" s="622" t="s">
        <v>172</v>
      </c>
      <c r="J12" s="622" t="s">
        <v>172</v>
      </c>
      <c r="K12" s="623" t="s">
        <v>172</v>
      </c>
      <c r="L12" s="623" t="s">
        <v>172</v>
      </c>
      <c r="M12" s="1436"/>
      <c r="N12" s="622" t="s">
        <v>172</v>
      </c>
      <c r="O12" s="622" t="s">
        <v>172</v>
      </c>
      <c r="P12" s="623" t="s">
        <v>172</v>
      </c>
      <c r="Q12" s="622" t="s">
        <v>172</v>
      </c>
      <c r="R12" s="622" t="s">
        <v>172</v>
      </c>
      <c r="S12" s="622" t="s">
        <v>172</v>
      </c>
      <c r="T12" s="622" t="s">
        <v>172</v>
      </c>
      <c r="U12" s="1449"/>
    </row>
    <row r="13" spans="1:21" s="10" customFormat="1" ht="14.25" customHeight="1" outlineLevel="1" thickBot="1">
      <c r="A13" s="599">
        <v>11</v>
      </c>
      <c r="B13" s="1361"/>
      <c r="C13" s="630" t="s">
        <v>671</v>
      </c>
      <c r="D13" s="631">
        <v>46336</v>
      </c>
      <c r="E13" s="632">
        <v>39</v>
      </c>
      <c r="F13" s="858" t="s">
        <v>172</v>
      </c>
      <c r="G13" s="624" t="s">
        <v>172</v>
      </c>
      <c r="H13" s="622" t="s">
        <v>172</v>
      </c>
      <c r="I13" s="634" t="s">
        <v>172</v>
      </c>
      <c r="J13" s="634" t="s">
        <v>172</v>
      </c>
      <c r="K13" s="625" t="s">
        <v>172</v>
      </c>
      <c r="L13" s="623" t="s">
        <v>172</v>
      </c>
      <c r="M13" s="1436"/>
      <c r="N13" s="624" t="s">
        <v>172</v>
      </c>
      <c r="O13" s="634" t="s">
        <v>172</v>
      </c>
      <c r="P13" s="634" t="s">
        <v>172</v>
      </c>
      <c r="Q13" s="628" t="s">
        <v>172</v>
      </c>
      <c r="R13" s="634" t="s">
        <v>172</v>
      </c>
      <c r="S13" s="628" t="s">
        <v>172</v>
      </c>
      <c r="T13" s="634" t="s">
        <v>172</v>
      </c>
      <c r="U13" s="1449"/>
    </row>
    <row r="14" spans="1:21" s="10" customFormat="1" ht="14.25" customHeight="1" outlineLevel="1" thickBot="1" thickTop="1">
      <c r="A14" s="710"/>
      <c r="B14" s="1438" t="s">
        <v>729</v>
      </c>
      <c r="C14" s="1439"/>
      <c r="D14" s="636">
        <f>SUM(D4:D13)</f>
        <v>1464688</v>
      </c>
      <c r="E14" s="136">
        <f>SUM(E4:E13)</f>
        <v>1305</v>
      </c>
      <c r="F14" s="859">
        <f aca="true" t="shared" si="0" ref="F14:K14">SUM(F4:F13)</f>
        <v>86150</v>
      </c>
      <c r="G14" s="638">
        <f t="shared" si="0"/>
        <v>17595</v>
      </c>
      <c r="H14" s="638">
        <f t="shared" si="0"/>
        <v>8780</v>
      </c>
      <c r="I14" s="135">
        <f t="shared" si="0"/>
        <v>5800</v>
      </c>
      <c r="J14" s="135">
        <f t="shared" si="0"/>
        <v>5200</v>
      </c>
      <c r="K14" s="638">
        <f t="shared" si="0"/>
        <v>2776</v>
      </c>
      <c r="L14" s="639">
        <f>SUM(L4:L13)</f>
        <v>126301</v>
      </c>
      <c r="M14" s="1437"/>
      <c r="N14" s="640">
        <v>89538</v>
      </c>
      <c r="O14" s="638">
        <v>16760</v>
      </c>
      <c r="P14" s="135">
        <v>9573</v>
      </c>
      <c r="Q14" s="638">
        <v>11901</v>
      </c>
      <c r="R14" s="634" t="s">
        <v>172</v>
      </c>
      <c r="S14" s="638">
        <v>3344</v>
      </c>
      <c r="T14" s="639">
        <v>131116</v>
      </c>
      <c r="U14" s="1450"/>
    </row>
    <row r="15" spans="1:21" s="10" customFormat="1" ht="14.25" customHeight="1" outlineLevel="1" thickBot="1">
      <c r="A15" s="599">
        <v>12</v>
      </c>
      <c r="B15" s="1440" t="s">
        <v>21</v>
      </c>
      <c r="C15" s="1120" t="s">
        <v>730</v>
      </c>
      <c r="D15" s="641">
        <v>635550</v>
      </c>
      <c r="E15" s="642">
        <v>310</v>
      </c>
      <c r="F15" s="643">
        <v>73300</v>
      </c>
      <c r="G15" s="644">
        <v>7362</v>
      </c>
      <c r="H15" s="644">
        <v>3700</v>
      </c>
      <c r="I15" s="644">
        <v>5000</v>
      </c>
      <c r="J15" s="644">
        <v>0</v>
      </c>
      <c r="K15" s="644">
        <v>0</v>
      </c>
      <c r="L15" s="643">
        <v>89362</v>
      </c>
      <c r="M15" s="1441">
        <v>189.05</v>
      </c>
      <c r="N15" s="646">
        <v>83980</v>
      </c>
      <c r="O15" s="644">
        <v>9469</v>
      </c>
      <c r="P15" s="644">
        <v>3699</v>
      </c>
      <c r="Q15" s="644">
        <v>5020</v>
      </c>
      <c r="R15" s="644">
        <v>0</v>
      </c>
      <c r="S15" s="644">
        <v>0</v>
      </c>
      <c r="T15" s="643">
        <v>102168</v>
      </c>
      <c r="U15" s="1426">
        <v>216.73</v>
      </c>
    </row>
    <row r="16" spans="1:21" s="10" customFormat="1" ht="14.25" customHeight="1" outlineLevel="1" thickBot="1">
      <c r="A16" s="599">
        <v>13</v>
      </c>
      <c r="B16" s="1349"/>
      <c r="C16" s="1121" t="s">
        <v>673</v>
      </c>
      <c r="D16" s="648">
        <v>132999</v>
      </c>
      <c r="E16" s="649">
        <v>74</v>
      </c>
      <c r="F16" s="650" t="s">
        <v>172</v>
      </c>
      <c r="G16" s="651" t="s">
        <v>172</v>
      </c>
      <c r="H16" s="651" t="s">
        <v>172</v>
      </c>
      <c r="I16" s="651" t="s">
        <v>172</v>
      </c>
      <c r="J16" s="651" t="s">
        <v>172</v>
      </c>
      <c r="K16" s="651" t="s">
        <v>172</v>
      </c>
      <c r="L16" s="651" t="s">
        <v>172</v>
      </c>
      <c r="M16" s="1442"/>
      <c r="N16" s="652" t="s">
        <v>172</v>
      </c>
      <c r="O16" s="653" t="s">
        <v>172</v>
      </c>
      <c r="P16" s="653" t="s">
        <v>172</v>
      </c>
      <c r="Q16" s="653" t="s">
        <v>172</v>
      </c>
      <c r="R16" s="653" t="s">
        <v>172</v>
      </c>
      <c r="S16" s="653" t="s">
        <v>172</v>
      </c>
      <c r="T16" s="653" t="s">
        <v>172</v>
      </c>
      <c r="U16" s="1427"/>
    </row>
    <row r="17" spans="1:21" s="10" customFormat="1" ht="14.25" customHeight="1" outlineLevel="1" thickBot="1">
      <c r="A17" s="599">
        <v>14</v>
      </c>
      <c r="B17" s="1349"/>
      <c r="C17" s="1121" t="s">
        <v>674</v>
      </c>
      <c r="D17" s="648">
        <v>157618</v>
      </c>
      <c r="E17" s="649">
        <v>91</v>
      </c>
      <c r="F17" s="650" t="s">
        <v>172</v>
      </c>
      <c r="G17" s="651" t="s">
        <v>172</v>
      </c>
      <c r="H17" s="651" t="s">
        <v>172</v>
      </c>
      <c r="I17" s="651" t="s">
        <v>172</v>
      </c>
      <c r="J17" s="651" t="s">
        <v>172</v>
      </c>
      <c r="K17" s="651" t="s">
        <v>172</v>
      </c>
      <c r="L17" s="651" t="s">
        <v>172</v>
      </c>
      <c r="M17" s="1442"/>
      <c r="N17" s="652" t="s">
        <v>172</v>
      </c>
      <c r="O17" s="653" t="s">
        <v>172</v>
      </c>
      <c r="P17" s="653" t="s">
        <v>172</v>
      </c>
      <c r="Q17" s="653" t="s">
        <v>172</v>
      </c>
      <c r="R17" s="653" t="s">
        <v>172</v>
      </c>
      <c r="S17" s="653" t="s">
        <v>172</v>
      </c>
      <c r="T17" s="653" t="s">
        <v>172</v>
      </c>
      <c r="U17" s="1427"/>
    </row>
    <row r="18" spans="1:21" s="10" customFormat="1" ht="14.25" customHeight="1" outlineLevel="1" thickBot="1">
      <c r="A18" s="599">
        <v>15</v>
      </c>
      <c r="B18" s="1349"/>
      <c r="C18" s="1121" t="s">
        <v>731</v>
      </c>
      <c r="D18" s="648">
        <v>150158</v>
      </c>
      <c r="E18" s="649">
        <v>81</v>
      </c>
      <c r="F18" s="650" t="s">
        <v>172</v>
      </c>
      <c r="G18" s="651" t="s">
        <v>172</v>
      </c>
      <c r="H18" s="651" t="s">
        <v>172</v>
      </c>
      <c r="I18" s="651" t="s">
        <v>172</v>
      </c>
      <c r="J18" s="651" t="s">
        <v>172</v>
      </c>
      <c r="K18" s="651" t="s">
        <v>172</v>
      </c>
      <c r="L18" s="651" t="s">
        <v>172</v>
      </c>
      <c r="M18" s="1442"/>
      <c r="N18" s="652" t="s">
        <v>172</v>
      </c>
      <c r="O18" s="653" t="s">
        <v>172</v>
      </c>
      <c r="P18" s="653" t="s">
        <v>172</v>
      </c>
      <c r="Q18" s="653" t="s">
        <v>172</v>
      </c>
      <c r="R18" s="653" t="s">
        <v>172</v>
      </c>
      <c r="S18" s="653" t="s">
        <v>172</v>
      </c>
      <c r="T18" s="653" t="s">
        <v>172</v>
      </c>
      <c r="U18" s="1427"/>
    </row>
    <row r="19" spans="1:21" s="10" customFormat="1" ht="14.25" customHeight="1" thickBot="1">
      <c r="A19" s="599">
        <v>16</v>
      </c>
      <c r="B19" s="1171"/>
      <c r="C19" s="1121" t="s">
        <v>26</v>
      </c>
      <c r="D19" s="648">
        <v>40026</v>
      </c>
      <c r="E19" s="649">
        <v>53</v>
      </c>
      <c r="F19" s="650" t="s">
        <v>172</v>
      </c>
      <c r="G19" s="651" t="s">
        <v>172</v>
      </c>
      <c r="H19" s="651" t="s">
        <v>172</v>
      </c>
      <c r="I19" s="651" t="s">
        <v>172</v>
      </c>
      <c r="J19" s="651" t="s">
        <v>172</v>
      </c>
      <c r="K19" s="651" t="s">
        <v>172</v>
      </c>
      <c r="L19" s="651" t="s">
        <v>172</v>
      </c>
      <c r="M19" s="1442"/>
      <c r="N19" s="652" t="s">
        <v>1100</v>
      </c>
      <c r="O19" s="653" t="s">
        <v>172</v>
      </c>
      <c r="P19" s="653" t="s">
        <v>172</v>
      </c>
      <c r="Q19" s="653" t="s">
        <v>172</v>
      </c>
      <c r="R19" s="653" t="s">
        <v>172</v>
      </c>
      <c r="S19" s="653" t="s">
        <v>172</v>
      </c>
      <c r="T19" s="653" t="s">
        <v>172</v>
      </c>
      <c r="U19" s="1427"/>
    </row>
    <row r="20" spans="1:21" s="10" customFormat="1" ht="14.25" customHeight="1" thickBot="1">
      <c r="A20" s="599">
        <v>17</v>
      </c>
      <c r="B20" s="1354"/>
      <c r="C20" s="1122" t="s">
        <v>28</v>
      </c>
      <c r="D20" s="654">
        <v>102296</v>
      </c>
      <c r="E20" s="655">
        <v>74</v>
      </c>
      <c r="F20" s="656" t="s">
        <v>172</v>
      </c>
      <c r="G20" s="657" t="s">
        <v>172</v>
      </c>
      <c r="H20" s="657" t="s">
        <v>172</v>
      </c>
      <c r="I20" s="657" t="s">
        <v>172</v>
      </c>
      <c r="J20" s="657" t="s">
        <v>172</v>
      </c>
      <c r="K20" s="657" t="s">
        <v>172</v>
      </c>
      <c r="L20" s="658" t="s">
        <v>172</v>
      </c>
      <c r="M20" s="1442"/>
      <c r="N20" s="654" t="s">
        <v>172</v>
      </c>
      <c r="O20" s="657" t="s">
        <v>172</v>
      </c>
      <c r="P20" s="657" t="s">
        <v>172</v>
      </c>
      <c r="Q20" s="657" t="s">
        <v>172</v>
      </c>
      <c r="R20" s="657" t="s">
        <v>172</v>
      </c>
      <c r="S20" s="657" t="s">
        <v>172</v>
      </c>
      <c r="T20" s="658" t="s">
        <v>172</v>
      </c>
      <c r="U20" s="1427"/>
    </row>
    <row r="21" spans="1:21" s="10" customFormat="1" ht="14.25" customHeight="1" thickBot="1" thickTop="1">
      <c r="A21" s="599"/>
      <c r="B21" s="1430" t="s">
        <v>654</v>
      </c>
      <c r="C21" s="1431"/>
      <c r="D21" s="659">
        <f>SUM(D15:D20)</f>
        <v>1218647</v>
      </c>
      <c r="E21" s="137">
        <f>SUM(E15:E20)</f>
        <v>683</v>
      </c>
      <c r="F21" s="660">
        <f aca="true" t="shared" si="1" ref="F21:K21">SUM(F15:F20)</f>
        <v>73300</v>
      </c>
      <c r="G21" s="132">
        <f t="shared" si="1"/>
        <v>7362</v>
      </c>
      <c r="H21" s="132">
        <f t="shared" si="1"/>
        <v>3700</v>
      </c>
      <c r="I21" s="132">
        <f t="shared" si="1"/>
        <v>5000</v>
      </c>
      <c r="J21" s="132">
        <f t="shared" si="1"/>
        <v>0</v>
      </c>
      <c r="K21" s="661">
        <f t="shared" si="1"/>
        <v>0</v>
      </c>
      <c r="L21" s="662">
        <f>SUM(L15:L20)</f>
        <v>89362</v>
      </c>
      <c r="M21" s="1442"/>
      <c r="N21" s="660">
        <v>83980</v>
      </c>
      <c r="O21" s="132">
        <v>9469</v>
      </c>
      <c r="P21" s="132">
        <v>3699</v>
      </c>
      <c r="Q21" s="132">
        <v>5020</v>
      </c>
      <c r="R21" s="132">
        <v>0</v>
      </c>
      <c r="S21" s="132">
        <v>0</v>
      </c>
      <c r="T21" s="662">
        <v>102168</v>
      </c>
      <c r="U21" s="1427"/>
    </row>
    <row r="22" spans="1:21" s="10" customFormat="1" ht="14.25" customHeight="1" thickBot="1">
      <c r="A22" s="599">
        <v>18</v>
      </c>
      <c r="B22" s="1432" t="s">
        <v>30</v>
      </c>
      <c r="C22" s="1127" t="s">
        <v>732</v>
      </c>
      <c r="D22" s="610">
        <v>370261</v>
      </c>
      <c r="E22" s="611">
        <v>337</v>
      </c>
      <c r="F22" s="612">
        <v>17373</v>
      </c>
      <c r="G22" s="613">
        <v>3508</v>
      </c>
      <c r="H22" s="613">
        <v>1004</v>
      </c>
      <c r="I22" s="613">
        <v>2100</v>
      </c>
      <c r="J22" s="613">
        <v>0</v>
      </c>
      <c r="K22" s="613">
        <v>210</v>
      </c>
      <c r="L22" s="612">
        <f>SUM(F22:K22)</f>
        <v>24195</v>
      </c>
      <c r="M22" s="1447">
        <v>222.084538069</v>
      </c>
      <c r="N22" s="664">
        <v>23537</v>
      </c>
      <c r="O22" s="613">
        <v>3590</v>
      </c>
      <c r="P22" s="613">
        <v>1071</v>
      </c>
      <c r="Q22" s="613">
        <v>2375</v>
      </c>
      <c r="R22" s="613">
        <v>0</v>
      </c>
      <c r="S22" s="613">
        <v>220</v>
      </c>
      <c r="T22" s="612">
        <f>SUM(N22:S22)</f>
        <v>30793</v>
      </c>
      <c r="U22" s="1452">
        <v>281</v>
      </c>
    </row>
    <row r="23" spans="1:21" s="10" customFormat="1" ht="14.25" customHeight="1" thickBot="1">
      <c r="A23" s="599">
        <v>19</v>
      </c>
      <c r="B23" s="1446"/>
      <c r="C23" s="626" t="s">
        <v>32</v>
      </c>
      <c r="D23" s="1018" t="s">
        <v>785</v>
      </c>
      <c r="E23" s="622" t="s">
        <v>785</v>
      </c>
      <c r="F23" s="621" t="s">
        <v>172</v>
      </c>
      <c r="G23" s="622" t="s">
        <v>172</v>
      </c>
      <c r="H23" s="622" t="s">
        <v>172</v>
      </c>
      <c r="I23" s="622" t="s">
        <v>172</v>
      </c>
      <c r="J23" s="622" t="s">
        <v>172</v>
      </c>
      <c r="K23" s="622" t="s">
        <v>172</v>
      </c>
      <c r="L23" s="622" t="s">
        <v>172</v>
      </c>
      <c r="M23" s="1447"/>
      <c r="N23" s="666" t="s">
        <v>172</v>
      </c>
      <c r="O23" s="622" t="s">
        <v>172</v>
      </c>
      <c r="P23" s="622" t="s">
        <v>172</v>
      </c>
      <c r="Q23" s="622" t="s">
        <v>172</v>
      </c>
      <c r="R23" s="622" t="s">
        <v>172</v>
      </c>
      <c r="S23" s="622" t="s">
        <v>172</v>
      </c>
      <c r="T23" s="622" t="s">
        <v>172</v>
      </c>
      <c r="U23" s="1452"/>
    </row>
    <row r="24" spans="1:21" s="10" customFormat="1" ht="14.25" customHeight="1" thickBot="1">
      <c r="A24" s="599">
        <v>20</v>
      </c>
      <c r="B24" s="1446"/>
      <c r="C24" s="626" t="s">
        <v>33</v>
      </c>
      <c r="D24" s="1018" t="s">
        <v>785</v>
      </c>
      <c r="E24" s="622" t="s">
        <v>785</v>
      </c>
      <c r="F24" s="621" t="s">
        <v>172</v>
      </c>
      <c r="G24" s="622" t="s">
        <v>172</v>
      </c>
      <c r="H24" s="622" t="s">
        <v>172</v>
      </c>
      <c r="I24" s="622" t="s">
        <v>172</v>
      </c>
      <c r="J24" s="622" t="s">
        <v>172</v>
      </c>
      <c r="K24" s="622" t="s">
        <v>172</v>
      </c>
      <c r="L24" s="622" t="s">
        <v>172</v>
      </c>
      <c r="M24" s="1447"/>
      <c r="N24" s="666" t="s">
        <v>172</v>
      </c>
      <c r="O24" s="622" t="s">
        <v>172</v>
      </c>
      <c r="P24" s="622" t="s">
        <v>172</v>
      </c>
      <c r="Q24" s="622" t="s">
        <v>172</v>
      </c>
      <c r="R24" s="622" t="s">
        <v>172</v>
      </c>
      <c r="S24" s="622" t="s">
        <v>172</v>
      </c>
      <c r="T24" s="622" t="s">
        <v>172</v>
      </c>
      <c r="U24" s="1452"/>
    </row>
    <row r="25" spans="1:21" s="10" customFormat="1" ht="14.25" customHeight="1" thickBot="1">
      <c r="A25" s="599">
        <v>21</v>
      </c>
      <c r="B25" s="1433"/>
      <c r="C25" s="630" t="s">
        <v>34</v>
      </c>
      <c r="D25" s="667" t="s">
        <v>785</v>
      </c>
      <c r="E25" s="632" t="s">
        <v>785</v>
      </c>
      <c r="F25" s="633" t="s">
        <v>172</v>
      </c>
      <c r="G25" s="634" t="s">
        <v>172</v>
      </c>
      <c r="H25" s="634" t="s">
        <v>172</v>
      </c>
      <c r="I25" s="634" t="s">
        <v>172</v>
      </c>
      <c r="J25" s="634" t="s">
        <v>172</v>
      </c>
      <c r="K25" s="634" t="s">
        <v>172</v>
      </c>
      <c r="L25" s="634" t="s">
        <v>172</v>
      </c>
      <c r="M25" s="1447"/>
      <c r="N25" s="667" t="s">
        <v>172</v>
      </c>
      <c r="O25" s="634" t="s">
        <v>172</v>
      </c>
      <c r="P25" s="634" t="s">
        <v>172</v>
      </c>
      <c r="Q25" s="634" t="s">
        <v>172</v>
      </c>
      <c r="R25" s="634" t="s">
        <v>172</v>
      </c>
      <c r="S25" s="634" t="s">
        <v>172</v>
      </c>
      <c r="T25" s="634" t="s">
        <v>172</v>
      </c>
      <c r="U25" s="1452"/>
    </row>
    <row r="26" spans="1:21" s="10" customFormat="1" ht="14.25" customHeight="1" thickBot="1" thickTop="1">
      <c r="A26" s="710"/>
      <c r="B26" s="1454" t="s">
        <v>655</v>
      </c>
      <c r="C26" s="1439"/>
      <c r="D26" s="668">
        <f>SUM(D22:D25)</f>
        <v>370261</v>
      </c>
      <c r="E26" s="136">
        <f aca="true" t="shared" si="2" ref="E26:K26">SUM(E22:E25)</f>
        <v>337</v>
      </c>
      <c r="F26" s="637">
        <f t="shared" si="2"/>
        <v>17373</v>
      </c>
      <c r="G26" s="135">
        <f t="shared" si="2"/>
        <v>3508</v>
      </c>
      <c r="H26" s="135">
        <f t="shared" si="2"/>
        <v>1004</v>
      </c>
      <c r="I26" s="135">
        <f t="shared" si="2"/>
        <v>2100</v>
      </c>
      <c r="J26" s="135">
        <f t="shared" si="2"/>
        <v>0</v>
      </c>
      <c r="K26" s="638">
        <f t="shared" si="2"/>
        <v>210</v>
      </c>
      <c r="L26" s="637">
        <f>SUM(L22:L25)</f>
        <v>24195</v>
      </c>
      <c r="M26" s="1447"/>
      <c r="N26" s="637">
        <f>SUM(N22:N25)</f>
        <v>23537</v>
      </c>
      <c r="O26" s="135">
        <f>SUM(O22:O25)</f>
        <v>3590</v>
      </c>
      <c r="P26" s="135">
        <f>SUM(P22:P25)</f>
        <v>1071</v>
      </c>
      <c r="Q26" s="135">
        <f>SUM(Q22:Q25)</f>
        <v>2375</v>
      </c>
      <c r="R26" s="135">
        <v>0</v>
      </c>
      <c r="S26" s="135">
        <f>SUM(S22:S25)</f>
        <v>220</v>
      </c>
      <c r="T26" s="637">
        <f>SUM(T22:T25)</f>
        <v>30793</v>
      </c>
      <c r="U26" s="1452"/>
    </row>
    <row r="27" spans="1:21" s="10" customFormat="1" ht="14.25" customHeight="1" thickBot="1">
      <c r="A27" s="599">
        <v>22</v>
      </c>
      <c r="B27" s="91" t="s">
        <v>35</v>
      </c>
      <c r="C27" s="1123" t="s">
        <v>656</v>
      </c>
      <c r="D27" s="605">
        <v>163247</v>
      </c>
      <c r="E27" s="606">
        <v>47</v>
      </c>
      <c r="F27" s="104">
        <v>8000</v>
      </c>
      <c r="G27" s="94">
        <v>883</v>
      </c>
      <c r="H27" s="94">
        <v>0</v>
      </c>
      <c r="I27" s="94">
        <v>0</v>
      </c>
      <c r="J27" s="94">
        <v>0</v>
      </c>
      <c r="K27" s="94">
        <v>0</v>
      </c>
      <c r="L27" s="94">
        <f>SUM(F27:K27)</f>
        <v>8883</v>
      </c>
      <c r="M27" s="645">
        <v>132.742569374</v>
      </c>
      <c r="N27" s="104">
        <v>7499</v>
      </c>
      <c r="O27" s="94">
        <v>644</v>
      </c>
      <c r="P27" s="94">
        <v>0</v>
      </c>
      <c r="Q27" s="94">
        <v>0</v>
      </c>
      <c r="R27" s="94">
        <v>0</v>
      </c>
      <c r="S27" s="94">
        <v>0</v>
      </c>
      <c r="T27" s="94">
        <f>SUM(N27:S27)</f>
        <v>8143</v>
      </c>
      <c r="U27" s="647">
        <v>121</v>
      </c>
    </row>
    <row r="28" spans="1:21" s="10" customFormat="1" ht="14.25" customHeight="1" thickBot="1">
      <c r="A28" s="599">
        <v>23</v>
      </c>
      <c r="B28" s="105" t="s">
        <v>37</v>
      </c>
      <c r="C28" s="1128" t="s">
        <v>733</v>
      </c>
      <c r="D28" s="669">
        <v>123133</v>
      </c>
      <c r="E28" s="617">
        <v>41</v>
      </c>
      <c r="F28" s="110">
        <v>7000</v>
      </c>
      <c r="G28" s="108">
        <v>669</v>
      </c>
      <c r="H28" s="108" t="s">
        <v>172</v>
      </c>
      <c r="I28" s="108" t="s">
        <v>172</v>
      </c>
      <c r="J28" s="108" t="s">
        <v>172</v>
      </c>
      <c r="K28" s="108">
        <v>358</v>
      </c>
      <c r="L28" s="108">
        <f>SUM(F28:K28)</f>
        <v>8027</v>
      </c>
      <c r="M28" s="663">
        <v>143.48020377</v>
      </c>
      <c r="N28" s="110">
        <v>7049</v>
      </c>
      <c r="O28" s="108">
        <v>678</v>
      </c>
      <c r="P28" s="108" t="s">
        <v>172</v>
      </c>
      <c r="Q28" s="108" t="s">
        <v>172</v>
      </c>
      <c r="R28" s="108" t="s">
        <v>172</v>
      </c>
      <c r="S28" s="615">
        <v>360</v>
      </c>
      <c r="T28" s="108">
        <f>SUM(N28:S28)</f>
        <v>8087</v>
      </c>
      <c r="U28" s="665">
        <v>143</v>
      </c>
    </row>
    <row r="29" spans="1:21" s="10" customFormat="1" ht="14.25" customHeight="1" thickBot="1">
      <c r="A29" s="599">
        <v>24</v>
      </c>
      <c r="B29" s="1459" t="s">
        <v>39</v>
      </c>
      <c r="C29" s="1120" t="s">
        <v>734</v>
      </c>
      <c r="D29" s="646">
        <v>143730</v>
      </c>
      <c r="E29" s="642">
        <v>69</v>
      </c>
      <c r="F29" s="643">
        <v>16500</v>
      </c>
      <c r="G29" s="644">
        <v>1823</v>
      </c>
      <c r="H29" s="644">
        <v>350</v>
      </c>
      <c r="I29" s="644">
        <v>1000</v>
      </c>
      <c r="J29" s="644">
        <v>0</v>
      </c>
      <c r="K29" s="644">
        <v>80</v>
      </c>
      <c r="L29" s="644">
        <f>SUM(F29:K29)</f>
        <v>19753</v>
      </c>
      <c r="M29" s="1457">
        <f>L32*1000/45606</f>
        <v>433.1228347147305</v>
      </c>
      <c r="N29" s="646">
        <v>14859</v>
      </c>
      <c r="O29" s="644">
        <v>1793</v>
      </c>
      <c r="P29" s="644">
        <v>245</v>
      </c>
      <c r="Q29" s="644">
        <v>1138</v>
      </c>
      <c r="R29" s="644">
        <v>0</v>
      </c>
      <c r="S29" s="644">
        <v>96</v>
      </c>
      <c r="T29" s="644">
        <f>SUM(N29:S29)</f>
        <v>18131</v>
      </c>
      <c r="U29" s="1428">
        <v>395</v>
      </c>
    </row>
    <row r="30" spans="1:21" s="10" customFormat="1" ht="14.25" customHeight="1" thickBot="1">
      <c r="A30" s="599">
        <v>25</v>
      </c>
      <c r="B30" s="1347"/>
      <c r="C30" s="1121" t="s">
        <v>41</v>
      </c>
      <c r="D30" s="648">
        <v>47192</v>
      </c>
      <c r="E30" s="649">
        <v>42</v>
      </c>
      <c r="F30" s="650" t="s">
        <v>172</v>
      </c>
      <c r="G30" s="651" t="s">
        <v>172</v>
      </c>
      <c r="H30" s="651" t="s">
        <v>172</v>
      </c>
      <c r="I30" s="651" t="s">
        <v>172</v>
      </c>
      <c r="J30" s="651" t="s">
        <v>172</v>
      </c>
      <c r="K30" s="651" t="s">
        <v>172</v>
      </c>
      <c r="L30" s="651" t="s">
        <v>172</v>
      </c>
      <c r="M30" s="1460"/>
      <c r="N30" s="652" t="s">
        <v>172</v>
      </c>
      <c r="O30" s="653" t="s">
        <v>172</v>
      </c>
      <c r="P30" s="653" t="s">
        <v>172</v>
      </c>
      <c r="Q30" s="653" t="s">
        <v>172</v>
      </c>
      <c r="R30" s="653" t="s">
        <v>172</v>
      </c>
      <c r="S30" s="653" t="s">
        <v>172</v>
      </c>
      <c r="T30" s="653" t="s">
        <v>172</v>
      </c>
      <c r="U30" s="1445"/>
    </row>
    <row r="31" spans="1:21" s="10" customFormat="1" ht="14.25" customHeight="1" thickBot="1">
      <c r="A31" s="599">
        <v>26</v>
      </c>
      <c r="B31" s="1348"/>
      <c r="C31" s="1124" t="s">
        <v>42</v>
      </c>
      <c r="D31" s="670">
        <v>16748</v>
      </c>
      <c r="E31" s="655">
        <v>10</v>
      </c>
      <c r="F31" s="656" t="s">
        <v>172</v>
      </c>
      <c r="G31" s="657" t="s">
        <v>172</v>
      </c>
      <c r="H31" s="657" t="s">
        <v>172</v>
      </c>
      <c r="I31" s="657" t="s">
        <v>172</v>
      </c>
      <c r="J31" s="657" t="s">
        <v>172</v>
      </c>
      <c r="K31" s="657" t="s">
        <v>172</v>
      </c>
      <c r="L31" s="671" t="s">
        <v>172</v>
      </c>
      <c r="M31" s="1460"/>
      <c r="N31" s="654" t="s">
        <v>172</v>
      </c>
      <c r="O31" s="657" t="s">
        <v>172</v>
      </c>
      <c r="P31" s="657" t="s">
        <v>172</v>
      </c>
      <c r="Q31" s="657" t="s">
        <v>172</v>
      </c>
      <c r="R31" s="657" t="s">
        <v>172</v>
      </c>
      <c r="S31" s="657" t="s">
        <v>172</v>
      </c>
      <c r="T31" s="671" t="s">
        <v>172</v>
      </c>
      <c r="U31" s="1445"/>
    </row>
    <row r="32" spans="1:21" s="10" customFormat="1" ht="14.25" customHeight="1" thickBot="1" thickTop="1">
      <c r="A32" s="710"/>
      <c r="B32" s="1430" t="s">
        <v>657</v>
      </c>
      <c r="C32" s="1431"/>
      <c r="D32" s="659">
        <f>SUM(D29:D31)</f>
        <v>207670</v>
      </c>
      <c r="E32" s="137">
        <f>SUM(E29:E31)</f>
        <v>121</v>
      </c>
      <c r="F32" s="660">
        <f>SUM(F29:F31)</f>
        <v>16500</v>
      </c>
      <c r="G32" s="660">
        <f aca="true" t="shared" si="3" ref="G32:L32">SUM(G29:G31)</f>
        <v>1823</v>
      </c>
      <c r="H32" s="660">
        <f t="shared" si="3"/>
        <v>350</v>
      </c>
      <c r="I32" s="660">
        <f t="shared" si="3"/>
        <v>1000</v>
      </c>
      <c r="J32" s="660">
        <f t="shared" si="3"/>
        <v>0</v>
      </c>
      <c r="K32" s="660">
        <f t="shared" si="3"/>
        <v>80</v>
      </c>
      <c r="L32" s="660">
        <f t="shared" si="3"/>
        <v>19753</v>
      </c>
      <c r="M32" s="1460"/>
      <c r="N32" s="660">
        <f>SUM(N29:N31)</f>
        <v>14859</v>
      </c>
      <c r="O32" s="660">
        <f aca="true" t="shared" si="4" ref="O32:T32">SUM(O29:O31)</f>
        <v>1793</v>
      </c>
      <c r="P32" s="660">
        <f t="shared" si="4"/>
        <v>245</v>
      </c>
      <c r="Q32" s="660">
        <f t="shared" si="4"/>
        <v>1138</v>
      </c>
      <c r="R32" s="660">
        <f t="shared" si="4"/>
        <v>0</v>
      </c>
      <c r="S32" s="660">
        <f t="shared" si="4"/>
        <v>96</v>
      </c>
      <c r="T32" s="660">
        <f t="shared" si="4"/>
        <v>18131</v>
      </c>
      <c r="U32" s="1445"/>
    </row>
    <row r="33" spans="1:21" s="10" customFormat="1" ht="14.25" customHeight="1" thickBot="1">
      <c r="A33" s="599">
        <v>27</v>
      </c>
      <c r="B33" s="105" t="s">
        <v>44</v>
      </c>
      <c r="C33" s="1128" t="s">
        <v>735</v>
      </c>
      <c r="D33" s="669">
        <v>190971</v>
      </c>
      <c r="E33" s="617">
        <v>110</v>
      </c>
      <c r="F33" s="110">
        <v>8750</v>
      </c>
      <c r="G33" s="108">
        <v>1359</v>
      </c>
      <c r="H33" s="108">
        <v>100</v>
      </c>
      <c r="I33" s="108">
        <v>1000</v>
      </c>
      <c r="J33" s="108">
        <v>0</v>
      </c>
      <c r="K33" s="109">
        <v>397</v>
      </c>
      <c r="L33" s="109">
        <f>SUM(F33:K33)</f>
        <v>11606</v>
      </c>
      <c r="M33" s="111">
        <v>173.76332494</v>
      </c>
      <c r="N33" s="110">
        <v>7955</v>
      </c>
      <c r="O33" s="109">
        <v>1337</v>
      </c>
      <c r="P33" s="109">
        <v>62</v>
      </c>
      <c r="Q33" s="109">
        <v>1115</v>
      </c>
      <c r="R33" s="109">
        <v>0</v>
      </c>
      <c r="S33" s="109">
        <v>340</v>
      </c>
      <c r="T33" s="109">
        <f>SUM(N33:S33)</f>
        <v>10809</v>
      </c>
      <c r="U33" s="617">
        <v>161.83075817</v>
      </c>
    </row>
    <row r="34" spans="1:21" s="10" customFormat="1" ht="14.25" customHeight="1" thickBot="1">
      <c r="A34" s="599">
        <v>28</v>
      </c>
      <c r="B34" s="1455" t="s">
        <v>46</v>
      </c>
      <c r="C34" s="1120" t="s">
        <v>736</v>
      </c>
      <c r="D34" s="641">
        <v>79091</v>
      </c>
      <c r="E34" s="642">
        <v>24</v>
      </c>
      <c r="F34" s="643">
        <v>4000</v>
      </c>
      <c r="G34" s="644">
        <v>650</v>
      </c>
      <c r="H34" s="657" t="s">
        <v>172</v>
      </c>
      <c r="I34" s="657" t="s">
        <v>172</v>
      </c>
      <c r="J34" s="657" t="s">
        <v>172</v>
      </c>
      <c r="K34" s="644">
        <v>35</v>
      </c>
      <c r="L34" s="644">
        <f>SUM(F34:K34)</f>
        <v>4685</v>
      </c>
      <c r="M34" s="1457">
        <v>263.56675795</v>
      </c>
      <c r="N34" s="646">
        <v>4000</v>
      </c>
      <c r="O34" s="644">
        <v>564</v>
      </c>
      <c r="P34" s="644" t="s">
        <v>785</v>
      </c>
      <c r="Q34" s="644" t="s">
        <v>785</v>
      </c>
      <c r="R34" s="644" t="s">
        <v>785</v>
      </c>
      <c r="S34" s="644">
        <v>36</v>
      </c>
      <c r="T34" s="644">
        <f>SUM(N34:S34)</f>
        <v>4600</v>
      </c>
      <c r="U34" s="1428">
        <v>251</v>
      </c>
    </row>
    <row r="35" spans="1:21" s="10" customFormat="1" ht="14.25" customHeight="1" thickBot="1" thickTop="1">
      <c r="A35" s="599">
        <v>29</v>
      </c>
      <c r="B35" s="1456"/>
      <c r="C35" s="1124" t="s">
        <v>737</v>
      </c>
      <c r="D35" s="670">
        <v>39719</v>
      </c>
      <c r="E35" s="655">
        <v>17</v>
      </c>
      <c r="F35" s="656">
        <v>2000</v>
      </c>
      <c r="G35" s="657">
        <v>235</v>
      </c>
      <c r="H35" s="657" t="s">
        <v>172</v>
      </c>
      <c r="I35" s="657" t="s">
        <v>172</v>
      </c>
      <c r="J35" s="657" t="s">
        <v>172</v>
      </c>
      <c r="K35" s="657">
        <v>2512</v>
      </c>
      <c r="L35" s="671">
        <f>SUM(F35:K35)</f>
        <v>4747</v>
      </c>
      <c r="M35" s="1458"/>
      <c r="N35" s="654">
        <v>1905</v>
      </c>
      <c r="O35" s="657">
        <v>273</v>
      </c>
      <c r="P35" s="657" t="s">
        <v>172</v>
      </c>
      <c r="Q35" s="657" t="s">
        <v>172</v>
      </c>
      <c r="R35" s="657" t="s">
        <v>172</v>
      </c>
      <c r="S35" s="657">
        <v>2334</v>
      </c>
      <c r="T35" s="671">
        <f>SUM(N35:S35)</f>
        <v>4512</v>
      </c>
      <c r="U35" s="1429"/>
    </row>
    <row r="36" spans="1:21" s="10" customFormat="1" ht="14.25" customHeight="1" thickBot="1" thickTop="1">
      <c r="A36" s="710"/>
      <c r="B36" s="1430" t="s">
        <v>658</v>
      </c>
      <c r="C36" s="1431"/>
      <c r="D36" s="659">
        <f>SUM(D34:D35)</f>
        <v>118810</v>
      </c>
      <c r="E36" s="137">
        <f aca="true" t="shared" si="5" ref="E36:K36">SUM(E34:E35)</f>
        <v>41</v>
      </c>
      <c r="F36" s="660">
        <f t="shared" si="5"/>
        <v>6000</v>
      </c>
      <c r="G36" s="132">
        <f t="shared" si="5"/>
        <v>885</v>
      </c>
      <c r="H36" s="132">
        <f t="shared" si="5"/>
        <v>0</v>
      </c>
      <c r="I36" s="132">
        <f t="shared" si="5"/>
        <v>0</v>
      </c>
      <c r="J36" s="132">
        <f t="shared" si="5"/>
        <v>0</v>
      </c>
      <c r="K36" s="672">
        <f t="shared" si="5"/>
        <v>2547</v>
      </c>
      <c r="L36" s="672">
        <f>SUM(L34:L35)</f>
        <v>9432</v>
      </c>
      <c r="M36" s="1458"/>
      <c r="N36" s="660">
        <v>5989</v>
      </c>
      <c r="O36" s="132">
        <v>1013</v>
      </c>
      <c r="P36" s="132">
        <v>0</v>
      </c>
      <c r="Q36" s="132">
        <v>0</v>
      </c>
      <c r="R36" s="132">
        <v>0</v>
      </c>
      <c r="S36" s="132">
        <v>43</v>
      </c>
      <c r="T36" s="672">
        <f>SUM(T34:T35)</f>
        <v>9112</v>
      </c>
      <c r="U36" s="1429"/>
    </row>
    <row r="37" spans="1:21" s="10" customFormat="1" ht="14.25" customHeight="1" thickBot="1">
      <c r="A37" s="599">
        <v>30</v>
      </c>
      <c r="B37" s="1432" t="s">
        <v>738</v>
      </c>
      <c r="C37" s="1127" t="s">
        <v>167</v>
      </c>
      <c r="D37" s="610">
        <v>84568</v>
      </c>
      <c r="E37" s="611">
        <v>25</v>
      </c>
      <c r="F37" s="612">
        <v>4000</v>
      </c>
      <c r="G37" s="613">
        <v>450</v>
      </c>
      <c r="H37" s="613">
        <v>221</v>
      </c>
      <c r="I37" s="613">
        <v>500</v>
      </c>
      <c r="J37" s="613">
        <v>2170</v>
      </c>
      <c r="K37" s="613">
        <v>15</v>
      </c>
      <c r="L37" s="613">
        <f>SUM(F37:K37)</f>
        <v>7356</v>
      </c>
      <c r="M37" s="1447">
        <v>317.187455895</v>
      </c>
      <c r="N37" s="664">
        <v>4109</v>
      </c>
      <c r="O37" s="613">
        <v>530</v>
      </c>
      <c r="P37" s="613">
        <v>211</v>
      </c>
      <c r="Q37" s="613">
        <v>395</v>
      </c>
      <c r="R37" s="613">
        <v>2197</v>
      </c>
      <c r="S37" s="613">
        <v>167</v>
      </c>
      <c r="T37" s="613">
        <f>SUM(N37:S37)</f>
        <v>7609</v>
      </c>
      <c r="U37" s="1452">
        <v>353</v>
      </c>
    </row>
    <row r="38" spans="1:21" s="10" customFormat="1" ht="14.25" customHeight="1" thickBot="1">
      <c r="A38" s="599">
        <v>31</v>
      </c>
      <c r="B38" s="1433"/>
      <c r="C38" s="630" t="s">
        <v>51</v>
      </c>
      <c r="D38" s="673">
        <v>64595</v>
      </c>
      <c r="E38" s="632">
        <v>45</v>
      </c>
      <c r="F38" s="633">
        <v>3000</v>
      </c>
      <c r="G38" s="634">
        <v>381</v>
      </c>
      <c r="H38" s="634">
        <v>500</v>
      </c>
      <c r="I38" s="634">
        <v>0</v>
      </c>
      <c r="J38" s="634">
        <v>0</v>
      </c>
      <c r="K38" s="634">
        <v>0</v>
      </c>
      <c r="L38" s="634">
        <f>SUM(F38:K38)</f>
        <v>3881</v>
      </c>
      <c r="M38" s="1451"/>
      <c r="N38" s="667">
        <v>3821</v>
      </c>
      <c r="O38" s="634">
        <v>345</v>
      </c>
      <c r="P38" s="634">
        <v>900</v>
      </c>
      <c r="Q38" s="634">
        <v>0</v>
      </c>
      <c r="R38" s="634">
        <v>0</v>
      </c>
      <c r="S38" s="634">
        <v>0</v>
      </c>
      <c r="T38" s="634">
        <f>SUM(N38:S38)</f>
        <v>5066</v>
      </c>
      <c r="U38" s="1453"/>
    </row>
    <row r="39" spans="1:21" s="10" customFormat="1" ht="14.25" customHeight="1" thickBot="1" thickTop="1">
      <c r="A39" s="710"/>
      <c r="B39" s="1454" t="s">
        <v>659</v>
      </c>
      <c r="C39" s="1439"/>
      <c r="D39" s="668">
        <f aca="true" t="shared" si="6" ref="D39:L39">SUM(D37:D38)</f>
        <v>149163</v>
      </c>
      <c r="E39" s="136">
        <f t="shared" si="6"/>
        <v>70</v>
      </c>
      <c r="F39" s="637">
        <f t="shared" si="6"/>
        <v>7000</v>
      </c>
      <c r="G39" s="637">
        <f t="shared" si="6"/>
        <v>831</v>
      </c>
      <c r="H39" s="637">
        <f t="shared" si="6"/>
        <v>721</v>
      </c>
      <c r="I39" s="637">
        <f t="shared" si="6"/>
        <v>500</v>
      </c>
      <c r="J39" s="637">
        <f t="shared" si="6"/>
        <v>2170</v>
      </c>
      <c r="K39" s="637">
        <f t="shared" si="6"/>
        <v>15</v>
      </c>
      <c r="L39" s="637">
        <f t="shared" si="6"/>
        <v>11237</v>
      </c>
      <c r="M39" s="1451"/>
      <c r="N39" s="637">
        <f>SUM(N37:N38)</f>
        <v>7930</v>
      </c>
      <c r="O39" s="637">
        <f aca="true" t="shared" si="7" ref="O39:T39">SUM(O37:O38)</f>
        <v>875</v>
      </c>
      <c r="P39" s="637">
        <f t="shared" si="7"/>
        <v>1111</v>
      </c>
      <c r="Q39" s="637">
        <f t="shared" si="7"/>
        <v>395</v>
      </c>
      <c r="R39" s="637">
        <f t="shared" si="7"/>
        <v>2197</v>
      </c>
      <c r="S39" s="637">
        <f t="shared" si="7"/>
        <v>167</v>
      </c>
      <c r="T39" s="637">
        <f t="shared" si="7"/>
        <v>12675</v>
      </c>
      <c r="U39" s="1453"/>
    </row>
    <row r="40" spans="1:21" s="10" customFormat="1" ht="14.25" customHeight="1" thickBot="1">
      <c r="A40" s="599">
        <v>32</v>
      </c>
      <c r="B40" s="1455" t="s">
        <v>52</v>
      </c>
      <c r="C40" s="1120" t="s">
        <v>739</v>
      </c>
      <c r="D40" s="641">
        <v>73006</v>
      </c>
      <c r="E40" s="642">
        <v>11</v>
      </c>
      <c r="F40" s="643">
        <v>2700</v>
      </c>
      <c r="G40" s="644">
        <v>241</v>
      </c>
      <c r="H40" s="644">
        <v>0</v>
      </c>
      <c r="I40" s="644">
        <v>300</v>
      </c>
      <c r="J40" s="644">
        <v>0</v>
      </c>
      <c r="K40" s="644">
        <v>0</v>
      </c>
      <c r="L40" s="644">
        <f>SUM(F40:K40)</f>
        <v>3241</v>
      </c>
      <c r="M40" s="1441">
        <v>80.849153092</v>
      </c>
      <c r="N40" s="646">
        <v>4800</v>
      </c>
      <c r="O40" s="644">
        <v>395</v>
      </c>
      <c r="P40" s="644">
        <v>0</v>
      </c>
      <c r="Q40" s="644">
        <v>500</v>
      </c>
      <c r="R40" s="644">
        <v>0</v>
      </c>
      <c r="S40" s="644">
        <v>0</v>
      </c>
      <c r="T40" s="644">
        <f>SUM(N40:S40)</f>
        <v>5695</v>
      </c>
      <c r="U40" s="1426">
        <v>140</v>
      </c>
    </row>
    <row r="41" spans="1:21" s="10" customFormat="1" ht="14.25" customHeight="1" thickBot="1">
      <c r="A41" s="599">
        <v>33</v>
      </c>
      <c r="B41" s="1463"/>
      <c r="C41" s="1129" t="s">
        <v>54</v>
      </c>
      <c r="D41" s="674">
        <v>27988</v>
      </c>
      <c r="E41" s="675">
        <v>8</v>
      </c>
      <c r="F41" s="676" t="s">
        <v>172</v>
      </c>
      <c r="G41" s="653" t="s">
        <v>172</v>
      </c>
      <c r="H41" s="653" t="s">
        <v>172</v>
      </c>
      <c r="I41" s="653" t="s">
        <v>172</v>
      </c>
      <c r="J41" s="653" t="s">
        <v>172</v>
      </c>
      <c r="K41" s="653" t="s">
        <v>172</v>
      </c>
      <c r="L41" s="653" t="s">
        <v>172</v>
      </c>
      <c r="M41" s="1441"/>
      <c r="N41" s="677" t="s">
        <v>172</v>
      </c>
      <c r="O41" s="651" t="s">
        <v>172</v>
      </c>
      <c r="P41" s="651" t="s">
        <v>172</v>
      </c>
      <c r="Q41" s="651" t="s">
        <v>172</v>
      </c>
      <c r="R41" s="651" t="s">
        <v>172</v>
      </c>
      <c r="S41" s="651" t="s">
        <v>172</v>
      </c>
      <c r="T41" s="651" t="s">
        <v>172</v>
      </c>
      <c r="U41" s="1426"/>
    </row>
    <row r="42" spans="1:21" s="10" customFormat="1" ht="14.25" customHeight="1" thickBot="1">
      <c r="A42" s="599">
        <v>34</v>
      </c>
      <c r="B42" s="1456"/>
      <c r="C42" s="1124" t="s">
        <v>55</v>
      </c>
      <c r="D42" s="670">
        <v>12034</v>
      </c>
      <c r="E42" s="655">
        <v>4</v>
      </c>
      <c r="F42" s="656" t="s">
        <v>172</v>
      </c>
      <c r="G42" s="657" t="s">
        <v>172</v>
      </c>
      <c r="H42" s="657" t="s">
        <v>172</v>
      </c>
      <c r="I42" s="657" t="s">
        <v>172</v>
      </c>
      <c r="J42" s="657" t="s">
        <v>172</v>
      </c>
      <c r="K42" s="657" t="s">
        <v>172</v>
      </c>
      <c r="L42" s="657" t="s">
        <v>172</v>
      </c>
      <c r="M42" s="1441"/>
      <c r="N42" s="654" t="s">
        <v>172</v>
      </c>
      <c r="O42" s="657" t="s">
        <v>172</v>
      </c>
      <c r="P42" s="657" t="s">
        <v>172</v>
      </c>
      <c r="Q42" s="657" t="s">
        <v>172</v>
      </c>
      <c r="R42" s="657" t="s">
        <v>172</v>
      </c>
      <c r="S42" s="657" t="s">
        <v>172</v>
      </c>
      <c r="T42" s="657" t="s">
        <v>172</v>
      </c>
      <c r="U42" s="1426"/>
    </row>
    <row r="43" spans="1:21" s="10" customFormat="1" ht="14.25" customHeight="1" thickBot="1" thickTop="1">
      <c r="A43" s="710"/>
      <c r="B43" s="1430" t="s">
        <v>660</v>
      </c>
      <c r="C43" s="1431"/>
      <c r="D43" s="659">
        <f>SUM(D40:D42)</f>
        <v>113028</v>
      </c>
      <c r="E43" s="137">
        <f aca="true" t="shared" si="8" ref="E43:K43">SUM(E40:E42)</f>
        <v>23</v>
      </c>
      <c r="F43" s="660">
        <f t="shared" si="8"/>
        <v>2700</v>
      </c>
      <c r="G43" s="132">
        <f t="shared" si="8"/>
        <v>241</v>
      </c>
      <c r="H43" s="132">
        <f t="shared" si="8"/>
        <v>0</v>
      </c>
      <c r="I43" s="132">
        <f t="shared" si="8"/>
        <v>300</v>
      </c>
      <c r="J43" s="132">
        <f t="shared" si="8"/>
        <v>0</v>
      </c>
      <c r="K43" s="672">
        <f t="shared" si="8"/>
        <v>0</v>
      </c>
      <c r="L43" s="661">
        <f>SUM(L40:L42)</f>
        <v>3241</v>
      </c>
      <c r="M43" s="1441"/>
      <c r="N43" s="660">
        <f>SUM(N40:N42)</f>
        <v>4800</v>
      </c>
      <c r="O43" s="660">
        <f aca="true" t="shared" si="9" ref="O43:T43">SUM(O40:O42)</f>
        <v>395</v>
      </c>
      <c r="P43" s="660">
        <f t="shared" si="9"/>
        <v>0</v>
      </c>
      <c r="Q43" s="660">
        <f t="shared" si="9"/>
        <v>500</v>
      </c>
      <c r="R43" s="660">
        <f t="shared" si="9"/>
        <v>0</v>
      </c>
      <c r="S43" s="660">
        <f t="shared" si="9"/>
        <v>0</v>
      </c>
      <c r="T43" s="660">
        <f t="shared" si="9"/>
        <v>5695</v>
      </c>
      <c r="U43" s="1426"/>
    </row>
    <row r="44" spans="1:21" s="10" customFormat="1" ht="14.25" customHeight="1" thickBot="1">
      <c r="A44" s="599">
        <v>35</v>
      </c>
      <c r="B44" s="105" t="s">
        <v>553</v>
      </c>
      <c r="C44" s="1128" t="s">
        <v>599</v>
      </c>
      <c r="D44" s="669">
        <v>20305</v>
      </c>
      <c r="E44" s="617">
        <v>10</v>
      </c>
      <c r="F44" s="110">
        <v>840</v>
      </c>
      <c r="G44" s="108">
        <v>181</v>
      </c>
      <c r="H44" s="108" t="s">
        <v>172</v>
      </c>
      <c r="I44" s="108" t="s">
        <v>172</v>
      </c>
      <c r="J44" s="108" t="s">
        <v>172</v>
      </c>
      <c r="K44" s="109" t="s">
        <v>172</v>
      </c>
      <c r="L44" s="109">
        <f>SUM(F44:K44)</f>
        <v>1021</v>
      </c>
      <c r="M44" s="111">
        <v>25.7704636664</v>
      </c>
      <c r="N44" s="110">
        <v>1147</v>
      </c>
      <c r="O44" s="108">
        <v>135</v>
      </c>
      <c r="P44" s="108" t="s">
        <v>172</v>
      </c>
      <c r="Q44" s="108" t="s">
        <v>172</v>
      </c>
      <c r="R44" s="108" t="s">
        <v>172</v>
      </c>
      <c r="S44" s="108" t="s">
        <v>172</v>
      </c>
      <c r="T44" s="109">
        <f>SUM(N44:S44)</f>
        <v>1282</v>
      </c>
      <c r="U44" s="617">
        <v>32</v>
      </c>
    </row>
    <row r="45" spans="1:21" s="10" customFormat="1" ht="14.25" customHeight="1" thickBot="1">
      <c r="A45" s="599">
        <v>36</v>
      </c>
      <c r="B45" s="1455" t="s">
        <v>57</v>
      </c>
      <c r="C45" s="1120" t="s">
        <v>601</v>
      </c>
      <c r="D45" s="641">
        <v>124484</v>
      </c>
      <c r="E45" s="642">
        <v>84</v>
      </c>
      <c r="F45" s="643">
        <v>14699</v>
      </c>
      <c r="G45" s="644">
        <v>2484</v>
      </c>
      <c r="H45" s="644">
        <v>1014</v>
      </c>
      <c r="I45" s="644" t="s">
        <v>172</v>
      </c>
      <c r="J45" s="644" t="s">
        <v>172</v>
      </c>
      <c r="K45" s="644" t="s">
        <v>172</v>
      </c>
      <c r="L45" s="644">
        <f>SUM(F45:K45)</f>
        <v>18197</v>
      </c>
      <c r="M45" s="1457">
        <v>402.998626921</v>
      </c>
      <c r="N45" s="678">
        <v>16438</v>
      </c>
      <c r="O45" s="679">
        <v>2259</v>
      </c>
      <c r="P45" s="679">
        <v>1204</v>
      </c>
      <c r="Q45" s="679" t="s">
        <v>172</v>
      </c>
      <c r="R45" s="679" t="s">
        <v>172</v>
      </c>
      <c r="S45" s="679" t="s">
        <v>172</v>
      </c>
      <c r="T45" s="680">
        <f>SUM(N45:S45)</f>
        <v>19901</v>
      </c>
      <c r="U45" s="1428">
        <v>439</v>
      </c>
    </row>
    <row r="46" spans="1:21" s="10" customFormat="1" ht="14.25" customHeight="1" thickBot="1">
      <c r="A46" s="599">
        <v>37</v>
      </c>
      <c r="B46" s="1461"/>
      <c r="C46" s="1129" t="s">
        <v>58</v>
      </c>
      <c r="D46" s="674">
        <v>23237</v>
      </c>
      <c r="E46" s="675">
        <v>23</v>
      </c>
      <c r="F46" s="676" t="s">
        <v>172</v>
      </c>
      <c r="G46" s="653" t="s">
        <v>172</v>
      </c>
      <c r="H46" s="653" t="s">
        <v>172</v>
      </c>
      <c r="I46" s="653" t="s">
        <v>172</v>
      </c>
      <c r="J46" s="653" t="s">
        <v>172</v>
      </c>
      <c r="K46" s="653" t="s">
        <v>172</v>
      </c>
      <c r="L46" s="653" t="s">
        <v>172</v>
      </c>
      <c r="M46" s="1457"/>
      <c r="N46" s="650" t="s">
        <v>172</v>
      </c>
      <c r="O46" s="651" t="s">
        <v>172</v>
      </c>
      <c r="P46" s="651" t="s">
        <v>172</v>
      </c>
      <c r="Q46" s="651" t="s">
        <v>172</v>
      </c>
      <c r="R46" s="651" t="s">
        <v>172</v>
      </c>
      <c r="S46" s="651" t="s">
        <v>172</v>
      </c>
      <c r="T46" s="681" t="s">
        <v>172</v>
      </c>
      <c r="U46" s="1428"/>
    </row>
    <row r="47" spans="1:21" s="10" customFormat="1" ht="14.25" customHeight="1" thickBot="1">
      <c r="A47" s="599">
        <v>38</v>
      </c>
      <c r="B47" s="1461"/>
      <c r="C47" s="1129" t="s">
        <v>59</v>
      </c>
      <c r="D47" s="674">
        <v>30981</v>
      </c>
      <c r="E47" s="675">
        <v>45</v>
      </c>
      <c r="F47" s="676" t="s">
        <v>172</v>
      </c>
      <c r="G47" s="653" t="s">
        <v>172</v>
      </c>
      <c r="H47" s="653" t="s">
        <v>172</v>
      </c>
      <c r="I47" s="653" t="s">
        <v>172</v>
      </c>
      <c r="J47" s="653" t="s">
        <v>172</v>
      </c>
      <c r="K47" s="653" t="s">
        <v>172</v>
      </c>
      <c r="L47" s="653" t="s">
        <v>172</v>
      </c>
      <c r="M47" s="1457"/>
      <c r="N47" s="650" t="s">
        <v>172</v>
      </c>
      <c r="O47" s="651" t="s">
        <v>172</v>
      </c>
      <c r="P47" s="651" t="s">
        <v>172</v>
      </c>
      <c r="Q47" s="651" t="s">
        <v>172</v>
      </c>
      <c r="R47" s="651" t="s">
        <v>172</v>
      </c>
      <c r="S47" s="651" t="s">
        <v>172</v>
      </c>
      <c r="T47" s="681" t="s">
        <v>172</v>
      </c>
      <c r="U47" s="1428"/>
    </row>
    <row r="48" spans="1:21" s="10" customFormat="1" ht="14.25" customHeight="1" thickBot="1">
      <c r="A48" s="599">
        <v>39</v>
      </c>
      <c r="B48" s="1462"/>
      <c r="C48" s="1124" t="s">
        <v>60</v>
      </c>
      <c r="D48" s="670">
        <v>26851</v>
      </c>
      <c r="E48" s="655">
        <v>28</v>
      </c>
      <c r="F48" s="656" t="s">
        <v>172</v>
      </c>
      <c r="G48" s="657" t="s">
        <v>172</v>
      </c>
      <c r="H48" s="657" t="s">
        <v>172</v>
      </c>
      <c r="I48" s="657" t="s">
        <v>172</v>
      </c>
      <c r="J48" s="657" t="s">
        <v>172</v>
      </c>
      <c r="K48" s="657" t="s">
        <v>172</v>
      </c>
      <c r="L48" s="671" t="s">
        <v>172</v>
      </c>
      <c r="M48" s="1457"/>
      <c r="N48" s="656" t="s">
        <v>172</v>
      </c>
      <c r="O48" s="657" t="s">
        <v>172</v>
      </c>
      <c r="P48" s="657" t="s">
        <v>172</v>
      </c>
      <c r="Q48" s="657" t="s">
        <v>172</v>
      </c>
      <c r="R48" s="657" t="s">
        <v>172</v>
      </c>
      <c r="S48" s="657" t="s">
        <v>172</v>
      </c>
      <c r="T48" s="671" t="s">
        <v>172</v>
      </c>
      <c r="U48" s="1428"/>
    </row>
    <row r="49" spans="1:21" s="10" customFormat="1" ht="14.25" customHeight="1" thickBot="1" thickTop="1">
      <c r="A49" s="710"/>
      <c r="B49" s="1430" t="s">
        <v>603</v>
      </c>
      <c r="C49" s="1431"/>
      <c r="D49" s="659">
        <f>SUM(D45:D48)</f>
        <v>205553</v>
      </c>
      <c r="E49" s="659">
        <f aca="true" t="shared" si="10" ref="E49:L49">SUM(E45:E48)</f>
        <v>180</v>
      </c>
      <c r="F49" s="659">
        <f t="shared" si="10"/>
        <v>14699</v>
      </c>
      <c r="G49" s="659">
        <f t="shared" si="10"/>
        <v>2484</v>
      </c>
      <c r="H49" s="659">
        <f t="shared" si="10"/>
        <v>1014</v>
      </c>
      <c r="I49" s="659">
        <f t="shared" si="10"/>
        <v>0</v>
      </c>
      <c r="J49" s="659">
        <f t="shared" si="10"/>
        <v>0</v>
      </c>
      <c r="K49" s="659">
        <f t="shared" si="10"/>
        <v>0</v>
      </c>
      <c r="L49" s="659">
        <f t="shared" si="10"/>
        <v>18197</v>
      </c>
      <c r="M49" s="1458"/>
      <c r="N49" s="660">
        <f>SUM(N45:N48)</f>
        <v>16438</v>
      </c>
      <c r="O49" s="660">
        <f aca="true" t="shared" si="11" ref="O49:T49">SUM(O45:O48)</f>
        <v>2259</v>
      </c>
      <c r="P49" s="660">
        <f t="shared" si="11"/>
        <v>1204</v>
      </c>
      <c r="Q49" s="660">
        <f t="shared" si="11"/>
        <v>0</v>
      </c>
      <c r="R49" s="660">
        <f t="shared" si="11"/>
        <v>0</v>
      </c>
      <c r="S49" s="660">
        <f t="shared" si="11"/>
        <v>0</v>
      </c>
      <c r="T49" s="660">
        <f t="shared" si="11"/>
        <v>19901</v>
      </c>
      <c r="U49" s="1429"/>
    </row>
    <row r="50" spans="1:21" s="10" customFormat="1" ht="14.25" customHeight="1" thickBot="1">
      <c r="A50" s="599">
        <v>40</v>
      </c>
      <c r="B50" s="1432" t="s">
        <v>61</v>
      </c>
      <c r="C50" s="1127" t="s">
        <v>0</v>
      </c>
      <c r="D50" s="610">
        <v>53540</v>
      </c>
      <c r="E50" s="611">
        <v>55</v>
      </c>
      <c r="F50" s="612">
        <v>3600</v>
      </c>
      <c r="G50" s="613">
        <v>569</v>
      </c>
      <c r="H50" s="613">
        <v>320</v>
      </c>
      <c r="I50" s="613">
        <v>0</v>
      </c>
      <c r="J50" s="613">
        <v>0</v>
      </c>
      <c r="K50" s="613">
        <v>0</v>
      </c>
      <c r="L50" s="613">
        <f>SUM(F50:K50)</f>
        <v>4489</v>
      </c>
      <c r="M50" s="1468">
        <v>170.288053249</v>
      </c>
      <c r="N50" s="664">
        <v>3600</v>
      </c>
      <c r="O50" s="613">
        <v>780</v>
      </c>
      <c r="P50" s="613">
        <v>390</v>
      </c>
      <c r="Q50" s="613">
        <v>0</v>
      </c>
      <c r="R50" s="613">
        <v>0</v>
      </c>
      <c r="S50" s="613">
        <v>0</v>
      </c>
      <c r="T50" s="613">
        <f>SUM(N50:S50)</f>
        <v>4770</v>
      </c>
      <c r="U50" s="1464">
        <v>179</v>
      </c>
    </row>
    <row r="51" spans="1:21" s="10" customFormat="1" ht="14.25" customHeight="1" thickBot="1">
      <c r="A51" s="599">
        <v>41</v>
      </c>
      <c r="B51" s="1446"/>
      <c r="C51" s="1130" t="s">
        <v>740</v>
      </c>
      <c r="D51" s="682">
        <v>23696</v>
      </c>
      <c r="E51" s="683">
        <v>18</v>
      </c>
      <c r="F51" s="684">
        <v>1676</v>
      </c>
      <c r="G51" s="685">
        <v>211</v>
      </c>
      <c r="H51" s="685" t="s">
        <v>172</v>
      </c>
      <c r="I51" s="685" t="s">
        <v>172</v>
      </c>
      <c r="J51" s="685" t="s">
        <v>172</v>
      </c>
      <c r="K51" s="685" t="s">
        <v>172</v>
      </c>
      <c r="L51" s="685">
        <f>SUM(F51:K51)</f>
        <v>1887</v>
      </c>
      <c r="M51" s="1469"/>
      <c r="N51" s="666">
        <v>1766</v>
      </c>
      <c r="O51" s="622">
        <v>169</v>
      </c>
      <c r="P51" s="622" t="s">
        <v>172</v>
      </c>
      <c r="Q51" s="622" t="s">
        <v>172</v>
      </c>
      <c r="R51" s="622" t="s">
        <v>172</v>
      </c>
      <c r="S51" s="622" t="s">
        <v>172</v>
      </c>
      <c r="T51" s="622">
        <f>SUM(N51:S51)</f>
        <v>1935</v>
      </c>
      <c r="U51" s="1465"/>
    </row>
    <row r="52" spans="1:21" s="10" customFormat="1" ht="14.25" customHeight="1" thickBot="1">
      <c r="A52" s="599">
        <v>42</v>
      </c>
      <c r="B52" s="1433"/>
      <c r="C52" s="630" t="s">
        <v>63</v>
      </c>
      <c r="D52" s="673">
        <v>39589</v>
      </c>
      <c r="E52" s="632" t="s">
        <v>1161</v>
      </c>
      <c r="F52" s="633">
        <v>2490</v>
      </c>
      <c r="G52" s="634">
        <v>37</v>
      </c>
      <c r="H52" s="634" t="s">
        <v>1161</v>
      </c>
      <c r="I52" s="634" t="s">
        <v>1161</v>
      </c>
      <c r="J52" s="634" t="s">
        <v>1161</v>
      </c>
      <c r="K52" s="634" t="s">
        <v>1161</v>
      </c>
      <c r="L52" s="635">
        <f>SUM(F52:K52)</f>
        <v>2527</v>
      </c>
      <c r="M52" s="1469"/>
      <c r="N52" s="667">
        <v>2700</v>
      </c>
      <c r="O52" s="634">
        <v>37</v>
      </c>
      <c r="P52" s="634" t="s">
        <v>1161</v>
      </c>
      <c r="Q52" s="634" t="s">
        <v>1161</v>
      </c>
      <c r="R52" s="634" t="s">
        <v>1161</v>
      </c>
      <c r="S52" s="634" t="s">
        <v>1161</v>
      </c>
      <c r="T52" s="635">
        <f>SUM(N52:S52)</f>
        <v>2737</v>
      </c>
      <c r="U52" s="1465"/>
    </row>
    <row r="53" spans="1:21" s="10" customFormat="1" ht="14.25" customHeight="1" thickBot="1" thickTop="1">
      <c r="A53" s="599"/>
      <c r="B53" s="1430" t="s">
        <v>609</v>
      </c>
      <c r="C53" s="1431"/>
      <c r="D53" s="668">
        <f>SUM(D50:D52)</f>
        <v>116825</v>
      </c>
      <c r="E53" s="668">
        <f aca="true" t="shared" si="12" ref="E53:L53">SUM(E50:E52)</f>
        <v>73</v>
      </c>
      <c r="F53" s="668">
        <f t="shared" si="12"/>
        <v>7766</v>
      </c>
      <c r="G53" s="668">
        <f t="shared" si="12"/>
        <v>817</v>
      </c>
      <c r="H53" s="668">
        <f t="shared" si="12"/>
        <v>320</v>
      </c>
      <c r="I53" s="668">
        <f t="shared" si="12"/>
        <v>0</v>
      </c>
      <c r="J53" s="668">
        <f t="shared" si="12"/>
        <v>0</v>
      </c>
      <c r="K53" s="668">
        <f t="shared" si="12"/>
        <v>0</v>
      </c>
      <c r="L53" s="668">
        <f t="shared" si="12"/>
        <v>8903</v>
      </c>
      <c r="M53" s="1469"/>
      <c r="N53" s="637">
        <f>SUM(N50:N52)</f>
        <v>8066</v>
      </c>
      <c r="O53" s="637">
        <f aca="true" t="shared" si="13" ref="O53:T53">SUM(O50:O52)</f>
        <v>986</v>
      </c>
      <c r="P53" s="637">
        <f t="shared" si="13"/>
        <v>390</v>
      </c>
      <c r="Q53" s="637">
        <f t="shared" si="13"/>
        <v>0</v>
      </c>
      <c r="R53" s="637">
        <f t="shared" si="13"/>
        <v>0</v>
      </c>
      <c r="S53" s="637">
        <f t="shared" si="13"/>
        <v>0</v>
      </c>
      <c r="T53" s="637">
        <f t="shared" si="13"/>
        <v>9442</v>
      </c>
      <c r="U53" s="1465"/>
    </row>
    <row r="54" spans="1:21" s="10" customFormat="1" ht="14.25" customHeight="1" thickBot="1">
      <c r="A54" s="599">
        <v>43</v>
      </c>
      <c r="B54" s="1455" t="s">
        <v>64</v>
      </c>
      <c r="C54" s="1120" t="s">
        <v>65</v>
      </c>
      <c r="D54" s="641">
        <v>25486</v>
      </c>
      <c r="E54" s="642">
        <v>10</v>
      </c>
      <c r="F54" s="643">
        <v>1000</v>
      </c>
      <c r="G54" s="644">
        <v>321</v>
      </c>
      <c r="H54" s="644">
        <v>0</v>
      </c>
      <c r="I54" s="644">
        <v>0</v>
      </c>
      <c r="J54" s="644">
        <v>0</v>
      </c>
      <c r="K54" s="644">
        <v>0</v>
      </c>
      <c r="L54" s="686">
        <f>SUM(F54:K54)</f>
        <v>1321</v>
      </c>
      <c r="M54" s="1457">
        <v>136.346976175</v>
      </c>
      <c r="N54" s="646">
        <v>536</v>
      </c>
      <c r="O54" s="644">
        <v>271</v>
      </c>
      <c r="P54" s="644">
        <v>109</v>
      </c>
      <c r="Q54" s="644">
        <v>0</v>
      </c>
      <c r="R54" s="644">
        <v>0</v>
      </c>
      <c r="S54" s="644">
        <v>0</v>
      </c>
      <c r="T54" s="644">
        <f>SUM(N54:S54)</f>
        <v>916</v>
      </c>
      <c r="U54" s="1426">
        <v>206</v>
      </c>
    </row>
    <row r="55" spans="1:21" s="10" customFormat="1" ht="14.25" customHeight="1" thickBot="1">
      <c r="A55" s="599">
        <v>44</v>
      </c>
      <c r="B55" s="1463"/>
      <c r="C55" s="1121" t="s">
        <v>66</v>
      </c>
      <c r="D55" s="648">
        <v>21327</v>
      </c>
      <c r="E55" s="649">
        <v>16</v>
      </c>
      <c r="F55" s="650">
        <v>1150</v>
      </c>
      <c r="G55" s="651">
        <v>416</v>
      </c>
      <c r="H55" s="651" t="s">
        <v>1161</v>
      </c>
      <c r="I55" s="651" t="s">
        <v>1161</v>
      </c>
      <c r="J55" s="651" t="s">
        <v>1161</v>
      </c>
      <c r="K55" s="681" t="s">
        <v>1161</v>
      </c>
      <c r="L55" s="681">
        <f>SUM(F55:K55)</f>
        <v>1566</v>
      </c>
      <c r="M55" s="1458"/>
      <c r="N55" s="677">
        <v>2628</v>
      </c>
      <c r="O55" s="651">
        <v>260</v>
      </c>
      <c r="P55" s="651">
        <v>372</v>
      </c>
      <c r="Q55" s="651" t="s">
        <v>172</v>
      </c>
      <c r="R55" s="651" t="s">
        <v>172</v>
      </c>
      <c r="S55" s="651" t="s">
        <v>172</v>
      </c>
      <c r="T55" s="651">
        <f>SUM(N55:S55)</f>
        <v>3260</v>
      </c>
      <c r="U55" s="1467"/>
    </row>
    <row r="56" spans="1:21" s="10" customFormat="1" ht="14.25" customHeight="1" thickBot="1">
      <c r="A56" s="599">
        <v>45</v>
      </c>
      <c r="B56" s="1463"/>
      <c r="C56" s="1125" t="s">
        <v>67</v>
      </c>
      <c r="D56" s="687">
        <v>1000</v>
      </c>
      <c r="E56" s="688" t="s">
        <v>1161</v>
      </c>
      <c r="F56" s="658" t="s">
        <v>172</v>
      </c>
      <c r="G56" s="689" t="s">
        <v>172</v>
      </c>
      <c r="H56" s="689" t="s">
        <v>172</v>
      </c>
      <c r="I56" s="689" t="s">
        <v>172</v>
      </c>
      <c r="J56" s="689" t="s">
        <v>172</v>
      </c>
      <c r="K56" s="690" t="s">
        <v>172</v>
      </c>
      <c r="L56" s="690" t="s">
        <v>172</v>
      </c>
      <c r="M56" s="1458"/>
      <c r="N56" s="677" t="s">
        <v>172</v>
      </c>
      <c r="O56" s="651" t="s">
        <v>172</v>
      </c>
      <c r="P56" s="651" t="s">
        <v>172</v>
      </c>
      <c r="Q56" s="651" t="s">
        <v>172</v>
      </c>
      <c r="R56" s="651" t="s">
        <v>172</v>
      </c>
      <c r="S56" s="651" t="s">
        <v>172</v>
      </c>
      <c r="T56" s="651" t="s">
        <v>172</v>
      </c>
      <c r="U56" s="1467"/>
    </row>
    <row r="57" spans="1:21" s="10" customFormat="1" ht="14.25" customHeight="1" thickBot="1">
      <c r="A57" s="599">
        <v>46</v>
      </c>
      <c r="B57" s="1466"/>
      <c r="C57" s="1121" t="s">
        <v>683</v>
      </c>
      <c r="D57" s="648">
        <v>39388</v>
      </c>
      <c r="E57" s="649">
        <v>23</v>
      </c>
      <c r="F57" s="650">
        <v>1000</v>
      </c>
      <c r="G57" s="651">
        <v>277</v>
      </c>
      <c r="H57" s="651" t="s">
        <v>1161</v>
      </c>
      <c r="I57" s="651" t="s">
        <v>1161</v>
      </c>
      <c r="J57" s="651" t="s">
        <v>1161</v>
      </c>
      <c r="K57" s="651" t="s">
        <v>1161</v>
      </c>
      <c r="L57" s="681">
        <f>SUM(F57:K57)</f>
        <v>1277</v>
      </c>
      <c r="M57" s="1458"/>
      <c r="N57" s="677">
        <v>1019</v>
      </c>
      <c r="O57" s="651">
        <v>278</v>
      </c>
      <c r="P57" s="651">
        <v>42</v>
      </c>
      <c r="Q57" s="651" t="s">
        <v>1161</v>
      </c>
      <c r="R57" s="651" t="s">
        <v>1161</v>
      </c>
      <c r="S57" s="651" t="s">
        <v>1161</v>
      </c>
      <c r="T57" s="651">
        <f>SUM(N57:S57)</f>
        <v>1339</v>
      </c>
      <c r="U57" s="1467"/>
    </row>
    <row r="58" spans="1:21" s="10" customFormat="1" ht="14.25" customHeight="1" thickBot="1">
      <c r="A58" s="599">
        <v>47</v>
      </c>
      <c r="B58" s="1456"/>
      <c r="C58" s="1124" t="s">
        <v>613</v>
      </c>
      <c r="D58" s="670">
        <v>5094</v>
      </c>
      <c r="E58" s="655">
        <v>5</v>
      </c>
      <c r="F58" s="656">
        <v>250</v>
      </c>
      <c r="G58" s="657">
        <v>50</v>
      </c>
      <c r="H58" s="657" t="s">
        <v>172</v>
      </c>
      <c r="I58" s="657" t="s">
        <v>172</v>
      </c>
      <c r="J58" s="657" t="s">
        <v>172</v>
      </c>
      <c r="K58" s="657" t="s">
        <v>172</v>
      </c>
      <c r="L58" s="671">
        <f>SUM(F58:K58)</f>
        <v>300</v>
      </c>
      <c r="M58" s="1458"/>
      <c r="N58" s="654">
        <v>180</v>
      </c>
      <c r="O58" s="657">
        <v>50</v>
      </c>
      <c r="P58" s="657" t="s">
        <v>172</v>
      </c>
      <c r="Q58" s="657" t="s">
        <v>172</v>
      </c>
      <c r="R58" s="657" t="s">
        <v>172</v>
      </c>
      <c r="S58" s="657" t="s">
        <v>172</v>
      </c>
      <c r="T58" s="657">
        <f>SUM(N58:S58)</f>
        <v>230</v>
      </c>
      <c r="U58" s="1467"/>
    </row>
    <row r="59" spans="1:21" s="10" customFormat="1" ht="14.25" customHeight="1" thickBot="1" thickTop="1">
      <c r="A59" s="710"/>
      <c r="B59" s="1430" t="s">
        <v>614</v>
      </c>
      <c r="C59" s="1431"/>
      <c r="D59" s="659">
        <f aca="true" t="shared" si="14" ref="D59:K59">SUM(D54:D58)</f>
        <v>92295</v>
      </c>
      <c r="E59" s="137">
        <f t="shared" si="14"/>
        <v>54</v>
      </c>
      <c r="F59" s="660">
        <f t="shared" si="14"/>
        <v>3400</v>
      </c>
      <c r="G59" s="132">
        <f t="shared" si="14"/>
        <v>1064</v>
      </c>
      <c r="H59" s="132">
        <f>SUM(H54:H58)</f>
        <v>0</v>
      </c>
      <c r="I59" s="132">
        <f t="shared" si="14"/>
        <v>0</v>
      </c>
      <c r="J59" s="132">
        <f t="shared" si="14"/>
        <v>0</v>
      </c>
      <c r="K59" s="132">
        <f t="shared" si="14"/>
        <v>0</v>
      </c>
      <c r="L59" s="672">
        <f>SUM(L54:L58)</f>
        <v>4464</v>
      </c>
      <c r="M59" s="1458"/>
      <c r="N59" s="660">
        <v>4541</v>
      </c>
      <c r="O59" s="132">
        <v>997</v>
      </c>
      <c r="P59" s="132">
        <v>1311</v>
      </c>
      <c r="Q59" s="132">
        <v>0</v>
      </c>
      <c r="R59" s="132">
        <v>0</v>
      </c>
      <c r="S59" s="132">
        <v>0</v>
      </c>
      <c r="T59" s="132">
        <v>6849</v>
      </c>
      <c r="U59" s="1467"/>
    </row>
    <row r="60" spans="1:21" s="10" customFormat="1" ht="14.25" customHeight="1" thickBot="1">
      <c r="A60" s="599">
        <v>48</v>
      </c>
      <c r="B60" s="1434" t="s">
        <v>70</v>
      </c>
      <c r="C60" s="1131" t="s">
        <v>71</v>
      </c>
      <c r="D60" s="610">
        <v>30542</v>
      </c>
      <c r="E60" s="611">
        <v>41</v>
      </c>
      <c r="F60" s="612">
        <v>10700</v>
      </c>
      <c r="G60" s="613">
        <v>2179</v>
      </c>
      <c r="H60" s="613">
        <v>392</v>
      </c>
      <c r="I60" s="613" t="s">
        <v>785</v>
      </c>
      <c r="J60" s="613" t="s">
        <v>785</v>
      </c>
      <c r="K60" s="613" t="s">
        <v>785</v>
      </c>
      <c r="L60" s="613">
        <f>SUM(F60:K60)</f>
        <v>13271</v>
      </c>
      <c r="M60" s="1468">
        <v>349.5680118</v>
      </c>
      <c r="N60" s="664">
        <v>8686</v>
      </c>
      <c r="O60" s="613">
        <v>1791</v>
      </c>
      <c r="P60" s="613">
        <v>392</v>
      </c>
      <c r="Q60" s="613" t="s">
        <v>172</v>
      </c>
      <c r="R60" s="613" t="s">
        <v>172</v>
      </c>
      <c r="S60" s="613" t="s">
        <v>172</v>
      </c>
      <c r="T60" s="613">
        <f>SUM(N60:S60)</f>
        <v>10869</v>
      </c>
      <c r="U60" s="1464">
        <v>284</v>
      </c>
    </row>
    <row r="61" spans="1:21" s="10" customFormat="1" ht="14.25" customHeight="1" thickBot="1">
      <c r="A61" s="599">
        <v>49</v>
      </c>
      <c r="B61" s="1363"/>
      <c r="C61" s="630" t="s">
        <v>661</v>
      </c>
      <c r="D61" s="673">
        <v>133462</v>
      </c>
      <c r="E61" s="632">
        <v>90</v>
      </c>
      <c r="F61" s="633" t="s">
        <v>785</v>
      </c>
      <c r="G61" s="634" t="s">
        <v>785</v>
      </c>
      <c r="H61" s="634" t="s">
        <v>785</v>
      </c>
      <c r="I61" s="634" t="s">
        <v>785</v>
      </c>
      <c r="J61" s="634" t="s">
        <v>785</v>
      </c>
      <c r="K61" s="634" t="s">
        <v>785</v>
      </c>
      <c r="L61" s="634" t="s">
        <v>785</v>
      </c>
      <c r="M61" s="1473"/>
      <c r="N61" s="667" t="s">
        <v>785</v>
      </c>
      <c r="O61" s="634" t="s">
        <v>785</v>
      </c>
      <c r="P61" s="634" t="s">
        <v>785</v>
      </c>
      <c r="Q61" s="634" t="s">
        <v>785</v>
      </c>
      <c r="R61" s="634" t="s">
        <v>785</v>
      </c>
      <c r="S61" s="634" t="s">
        <v>785</v>
      </c>
      <c r="T61" s="634" t="s">
        <v>785</v>
      </c>
      <c r="U61" s="1472"/>
    </row>
    <row r="62" spans="1:21" s="10" customFormat="1" ht="14.25" customHeight="1" thickBot="1" thickTop="1">
      <c r="A62" s="710"/>
      <c r="B62" s="1454" t="s">
        <v>617</v>
      </c>
      <c r="C62" s="1439"/>
      <c r="D62" s="668">
        <f>SUM(D60:D61)</f>
        <v>164004</v>
      </c>
      <c r="E62" s="136">
        <f aca="true" t="shared" si="15" ref="E62:L62">SUM(E60:E61)</f>
        <v>131</v>
      </c>
      <c r="F62" s="637">
        <f t="shared" si="15"/>
        <v>10700</v>
      </c>
      <c r="G62" s="135">
        <f t="shared" si="15"/>
        <v>2179</v>
      </c>
      <c r="H62" s="135">
        <f>SUM(H60:H61)</f>
        <v>392</v>
      </c>
      <c r="I62" s="135">
        <f t="shared" si="15"/>
        <v>0</v>
      </c>
      <c r="J62" s="135">
        <f t="shared" si="15"/>
        <v>0</v>
      </c>
      <c r="K62" s="135">
        <f t="shared" si="15"/>
        <v>0</v>
      </c>
      <c r="L62" s="135">
        <f t="shared" si="15"/>
        <v>13271</v>
      </c>
      <c r="M62" s="1473"/>
      <c r="N62" s="637">
        <f>SUM(N60:N61)</f>
        <v>8686</v>
      </c>
      <c r="O62" s="637">
        <f aca="true" t="shared" si="16" ref="O62:T62">SUM(O60:O61)</f>
        <v>1791</v>
      </c>
      <c r="P62" s="637">
        <f t="shared" si="16"/>
        <v>392</v>
      </c>
      <c r="Q62" s="637">
        <f t="shared" si="16"/>
        <v>0</v>
      </c>
      <c r="R62" s="637">
        <f t="shared" si="16"/>
        <v>0</v>
      </c>
      <c r="S62" s="637">
        <f t="shared" si="16"/>
        <v>0</v>
      </c>
      <c r="T62" s="637">
        <f t="shared" si="16"/>
        <v>10869</v>
      </c>
      <c r="U62" s="1472"/>
    </row>
    <row r="63" spans="1:21" s="10" customFormat="1" ht="14.25" customHeight="1" thickBot="1">
      <c r="A63" s="599">
        <v>50</v>
      </c>
      <c r="B63" s="1440" t="s">
        <v>73</v>
      </c>
      <c r="C63" s="1120" t="s">
        <v>741</v>
      </c>
      <c r="D63" s="641">
        <v>37505</v>
      </c>
      <c r="E63" s="642">
        <v>29</v>
      </c>
      <c r="F63" s="643">
        <v>1400</v>
      </c>
      <c r="G63" s="644">
        <v>337</v>
      </c>
      <c r="H63" s="644">
        <v>100</v>
      </c>
      <c r="I63" s="644">
        <v>0</v>
      </c>
      <c r="J63" s="644">
        <v>0</v>
      </c>
      <c r="K63" s="644">
        <v>31</v>
      </c>
      <c r="L63" s="644">
        <f>SUM(F63:K63)</f>
        <v>1868</v>
      </c>
      <c r="M63" s="1457">
        <v>385.6779012345</v>
      </c>
      <c r="N63" s="646">
        <v>1500</v>
      </c>
      <c r="O63" s="644">
        <v>306</v>
      </c>
      <c r="P63" s="644">
        <v>21</v>
      </c>
      <c r="Q63" s="644">
        <v>0</v>
      </c>
      <c r="R63" s="644">
        <v>0</v>
      </c>
      <c r="S63" s="644">
        <v>31</v>
      </c>
      <c r="T63" s="644">
        <f>SUM(N63:S63)</f>
        <v>1858</v>
      </c>
      <c r="U63" s="1428">
        <v>379</v>
      </c>
    </row>
    <row r="64" spans="1:21" s="10" customFormat="1" ht="14.25" customHeight="1" thickBot="1">
      <c r="A64" s="599">
        <v>51</v>
      </c>
      <c r="B64" s="1354"/>
      <c r="C64" s="1124" t="s">
        <v>742</v>
      </c>
      <c r="D64" s="670">
        <v>99740</v>
      </c>
      <c r="E64" s="655">
        <v>72</v>
      </c>
      <c r="F64" s="656">
        <v>3500</v>
      </c>
      <c r="G64" s="657">
        <v>880</v>
      </c>
      <c r="H64" s="657">
        <v>0</v>
      </c>
      <c r="I64" s="657">
        <v>0</v>
      </c>
      <c r="J64" s="657">
        <v>0</v>
      </c>
      <c r="K64" s="671">
        <v>0</v>
      </c>
      <c r="L64" s="671">
        <f>SUM(F64:K64)</f>
        <v>4380</v>
      </c>
      <c r="M64" s="1460"/>
      <c r="N64" s="654">
        <v>3468</v>
      </c>
      <c r="O64" s="657">
        <v>880</v>
      </c>
      <c r="P64" s="657">
        <v>0</v>
      </c>
      <c r="Q64" s="657">
        <v>0</v>
      </c>
      <c r="R64" s="657">
        <v>0</v>
      </c>
      <c r="S64" s="657">
        <v>0</v>
      </c>
      <c r="T64" s="671">
        <f>SUM(N64:S64)</f>
        <v>4348</v>
      </c>
      <c r="U64" s="1445"/>
    </row>
    <row r="65" spans="1:21" s="10" customFormat="1" ht="14.25" customHeight="1" thickBot="1" thickTop="1">
      <c r="A65" s="710"/>
      <c r="B65" s="1430" t="s">
        <v>621</v>
      </c>
      <c r="C65" s="1431"/>
      <c r="D65" s="659">
        <f>SUM(D63:D64)</f>
        <v>137245</v>
      </c>
      <c r="E65" s="659">
        <f aca="true" t="shared" si="17" ref="E65:L65">SUM(E63:E64)</f>
        <v>101</v>
      </c>
      <c r="F65" s="659">
        <f t="shared" si="17"/>
        <v>4900</v>
      </c>
      <c r="G65" s="659">
        <f t="shared" si="17"/>
        <v>1217</v>
      </c>
      <c r="H65" s="659">
        <f t="shared" si="17"/>
        <v>100</v>
      </c>
      <c r="I65" s="659">
        <f t="shared" si="17"/>
        <v>0</v>
      </c>
      <c r="J65" s="659">
        <f t="shared" si="17"/>
        <v>0</v>
      </c>
      <c r="K65" s="659">
        <f t="shared" si="17"/>
        <v>31</v>
      </c>
      <c r="L65" s="659">
        <f t="shared" si="17"/>
        <v>6248</v>
      </c>
      <c r="M65" s="1460"/>
      <c r="N65" s="660">
        <f>SUM(N63:N64)</f>
        <v>4968</v>
      </c>
      <c r="O65" s="660">
        <f aca="true" t="shared" si="18" ref="O65:T65">SUM(O63:O64)</f>
        <v>1186</v>
      </c>
      <c r="P65" s="660">
        <f t="shared" si="18"/>
        <v>21</v>
      </c>
      <c r="Q65" s="660">
        <f t="shared" si="18"/>
        <v>0</v>
      </c>
      <c r="R65" s="660">
        <f t="shared" si="18"/>
        <v>0</v>
      </c>
      <c r="S65" s="660">
        <f t="shared" si="18"/>
        <v>31</v>
      </c>
      <c r="T65" s="660">
        <f t="shared" si="18"/>
        <v>6206</v>
      </c>
      <c r="U65" s="1445"/>
    </row>
    <row r="66" spans="1:21" s="10" customFormat="1" ht="14.25" customHeight="1" thickBot="1">
      <c r="A66" s="599">
        <v>52</v>
      </c>
      <c r="B66" s="105" t="s">
        <v>77</v>
      </c>
      <c r="C66" s="1128" t="s">
        <v>78</v>
      </c>
      <c r="D66" s="669">
        <v>103244</v>
      </c>
      <c r="E66" s="617">
        <v>75</v>
      </c>
      <c r="F66" s="110">
        <v>4250</v>
      </c>
      <c r="G66" s="108">
        <v>1274</v>
      </c>
      <c r="H66" s="108">
        <v>200</v>
      </c>
      <c r="I66" s="108" t="s">
        <v>172</v>
      </c>
      <c r="J66" s="108" t="s">
        <v>172</v>
      </c>
      <c r="K66" s="108" t="s">
        <v>172</v>
      </c>
      <c r="L66" s="108">
        <f aca="true" t="shared" si="19" ref="L66:L75">SUM(F66:K66)</f>
        <v>5724</v>
      </c>
      <c r="M66" s="663">
        <v>470.375544416</v>
      </c>
      <c r="N66" s="110">
        <v>4808</v>
      </c>
      <c r="O66" s="108">
        <v>1299</v>
      </c>
      <c r="P66" s="108">
        <v>142</v>
      </c>
      <c r="Q66" s="108" t="s">
        <v>172</v>
      </c>
      <c r="R66" s="108" t="s">
        <v>172</v>
      </c>
      <c r="S66" s="108" t="s">
        <v>172</v>
      </c>
      <c r="T66" s="108">
        <f aca="true" t="shared" si="20" ref="T66:T75">SUM(N66:S66)</f>
        <v>6249</v>
      </c>
      <c r="U66" s="665">
        <v>512</v>
      </c>
    </row>
    <row r="67" spans="1:21" s="10" customFormat="1" ht="14.25" customHeight="1" thickBot="1">
      <c r="A67" s="599">
        <v>53</v>
      </c>
      <c r="B67" s="91" t="s">
        <v>79</v>
      </c>
      <c r="C67" s="1123" t="s">
        <v>80</v>
      </c>
      <c r="D67" s="605">
        <v>116729</v>
      </c>
      <c r="E67" s="606">
        <v>50</v>
      </c>
      <c r="F67" s="104">
        <v>6500</v>
      </c>
      <c r="G67" s="94">
        <v>800</v>
      </c>
      <c r="H67" s="94">
        <v>200</v>
      </c>
      <c r="I67" s="691">
        <v>0</v>
      </c>
      <c r="J67" s="94">
        <v>0</v>
      </c>
      <c r="K67" s="94">
        <v>0</v>
      </c>
      <c r="L67" s="94">
        <f t="shared" si="19"/>
        <v>7500</v>
      </c>
      <c r="M67" s="645">
        <v>680.642526545</v>
      </c>
      <c r="N67" s="104">
        <v>6601</v>
      </c>
      <c r="O67" s="94">
        <v>844</v>
      </c>
      <c r="P67" s="94">
        <v>112</v>
      </c>
      <c r="Q67" s="94">
        <v>0</v>
      </c>
      <c r="R67" s="94">
        <v>0</v>
      </c>
      <c r="S67" s="94">
        <v>0</v>
      </c>
      <c r="T67" s="94">
        <f t="shared" si="20"/>
        <v>7557</v>
      </c>
      <c r="U67" s="647">
        <v>685</v>
      </c>
    </row>
    <row r="68" spans="1:21" s="10" customFormat="1" ht="14.25" customHeight="1" thickBot="1">
      <c r="A68" s="599">
        <v>54</v>
      </c>
      <c r="B68" s="105" t="s">
        <v>81</v>
      </c>
      <c r="C68" s="1128" t="s">
        <v>82</v>
      </c>
      <c r="D68" s="669">
        <v>81041</v>
      </c>
      <c r="E68" s="617">
        <v>161</v>
      </c>
      <c r="F68" s="110">
        <v>4000</v>
      </c>
      <c r="G68" s="108">
        <v>2607</v>
      </c>
      <c r="H68" s="108">
        <v>0</v>
      </c>
      <c r="I68" s="108">
        <v>0</v>
      </c>
      <c r="J68" s="108">
        <v>0</v>
      </c>
      <c r="K68" s="108">
        <v>0</v>
      </c>
      <c r="L68" s="108">
        <f t="shared" si="19"/>
        <v>6607</v>
      </c>
      <c r="M68" s="663">
        <v>414.18004012</v>
      </c>
      <c r="N68" s="110">
        <v>4003</v>
      </c>
      <c r="O68" s="108">
        <v>2337</v>
      </c>
      <c r="P68" s="108">
        <v>0</v>
      </c>
      <c r="Q68" s="108">
        <v>0</v>
      </c>
      <c r="R68" s="108">
        <v>0</v>
      </c>
      <c r="S68" s="108">
        <v>0</v>
      </c>
      <c r="T68" s="108">
        <f t="shared" si="20"/>
        <v>6340</v>
      </c>
      <c r="U68" s="665">
        <v>394</v>
      </c>
    </row>
    <row r="69" spans="1:21" s="10" customFormat="1" ht="14.25" customHeight="1" thickBot="1">
      <c r="A69" s="599">
        <v>55</v>
      </c>
      <c r="B69" s="91" t="s">
        <v>83</v>
      </c>
      <c r="C69" s="1123" t="s">
        <v>84</v>
      </c>
      <c r="D69" s="605">
        <v>83192</v>
      </c>
      <c r="E69" s="606">
        <v>86</v>
      </c>
      <c r="F69" s="104">
        <v>5398</v>
      </c>
      <c r="G69" s="94">
        <v>1116</v>
      </c>
      <c r="H69" s="94">
        <v>952</v>
      </c>
      <c r="I69" s="94">
        <v>0</v>
      </c>
      <c r="J69" s="94">
        <v>0</v>
      </c>
      <c r="K69" s="94">
        <v>0</v>
      </c>
      <c r="L69" s="94">
        <f t="shared" si="19"/>
        <v>7466</v>
      </c>
      <c r="M69" s="645">
        <v>513.3338833883</v>
      </c>
      <c r="N69" s="104">
        <v>5806</v>
      </c>
      <c r="O69" s="94">
        <v>995</v>
      </c>
      <c r="P69" s="94">
        <v>542</v>
      </c>
      <c r="Q69" s="94">
        <v>0</v>
      </c>
      <c r="R69" s="94">
        <v>0</v>
      </c>
      <c r="S69" s="94">
        <v>0</v>
      </c>
      <c r="T69" s="94">
        <f t="shared" si="20"/>
        <v>7343</v>
      </c>
      <c r="U69" s="647">
        <v>501</v>
      </c>
    </row>
    <row r="70" spans="1:21" s="10" customFormat="1" ht="14.25" customHeight="1" thickBot="1">
      <c r="A70" s="599">
        <v>56</v>
      </c>
      <c r="B70" s="105" t="s">
        <v>85</v>
      </c>
      <c r="C70" s="1128" t="s">
        <v>86</v>
      </c>
      <c r="D70" s="669">
        <v>43809</v>
      </c>
      <c r="E70" s="617">
        <v>57</v>
      </c>
      <c r="F70" s="110">
        <v>1600</v>
      </c>
      <c r="G70" s="108">
        <v>929</v>
      </c>
      <c r="H70" s="108">
        <v>120</v>
      </c>
      <c r="I70" s="108">
        <v>0</v>
      </c>
      <c r="J70" s="108">
        <v>0</v>
      </c>
      <c r="K70" s="108">
        <v>351</v>
      </c>
      <c r="L70" s="108">
        <f t="shared" si="19"/>
        <v>3000</v>
      </c>
      <c r="M70" s="663">
        <v>262.927256792</v>
      </c>
      <c r="N70" s="110">
        <v>2361</v>
      </c>
      <c r="O70" s="108">
        <v>740</v>
      </c>
      <c r="P70" s="108">
        <v>273</v>
      </c>
      <c r="Q70" s="108">
        <v>0</v>
      </c>
      <c r="R70" s="108">
        <v>0</v>
      </c>
      <c r="S70" s="108">
        <v>196</v>
      </c>
      <c r="T70" s="108">
        <f t="shared" si="20"/>
        <v>3570</v>
      </c>
      <c r="U70" s="665">
        <v>312</v>
      </c>
    </row>
    <row r="71" spans="1:21" s="10" customFormat="1" ht="14.25" customHeight="1" thickBot="1">
      <c r="A71" s="731">
        <v>57</v>
      </c>
      <c r="B71" s="91" t="s">
        <v>87</v>
      </c>
      <c r="C71" s="1123" t="s">
        <v>743</v>
      </c>
      <c r="D71" s="605">
        <v>65984</v>
      </c>
      <c r="E71" s="606">
        <v>91</v>
      </c>
      <c r="F71" s="104">
        <v>3200</v>
      </c>
      <c r="G71" s="94">
        <v>1200</v>
      </c>
      <c r="H71" s="94">
        <v>100</v>
      </c>
      <c r="I71" s="94">
        <v>0</v>
      </c>
      <c r="J71" s="94">
        <v>0</v>
      </c>
      <c r="K71" s="94">
        <v>0</v>
      </c>
      <c r="L71" s="94">
        <f t="shared" si="19"/>
        <v>4500</v>
      </c>
      <c r="M71" s="645">
        <v>693.054058216</v>
      </c>
      <c r="N71" s="104">
        <v>3272</v>
      </c>
      <c r="O71" s="94">
        <v>1229</v>
      </c>
      <c r="P71" s="94">
        <v>228</v>
      </c>
      <c r="Q71" s="94">
        <v>0</v>
      </c>
      <c r="R71" s="94">
        <v>0</v>
      </c>
      <c r="S71" s="94">
        <v>0</v>
      </c>
      <c r="T71" s="94">
        <f t="shared" si="20"/>
        <v>4729</v>
      </c>
      <c r="U71" s="647">
        <v>715</v>
      </c>
    </row>
    <row r="72" spans="1:21" s="10" customFormat="1" ht="14.25" customHeight="1" thickBot="1">
      <c r="A72" s="599">
        <v>58</v>
      </c>
      <c r="B72" s="105" t="s">
        <v>89</v>
      </c>
      <c r="C72" s="1128" t="s">
        <v>90</v>
      </c>
      <c r="D72" s="669">
        <v>69470</v>
      </c>
      <c r="E72" s="617">
        <v>58274</v>
      </c>
      <c r="F72" s="110">
        <v>2535</v>
      </c>
      <c r="G72" s="108">
        <v>815</v>
      </c>
      <c r="H72" s="108">
        <v>50</v>
      </c>
      <c r="I72" s="108">
        <v>0</v>
      </c>
      <c r="J72" s="108">
        <v>0</v>
      </c>
      <c r="K72" s="108">
        <v>0</v>
      </c>
      <c r="L72" s="108">
        <f t="shared" si="19"/>
        <v>3400</v>
      </c>
      <c r="M72" s="663">
        <f>L72*1000/5723</f>
        <v>594.0940066398742</v>
      </c>
      <c r="N72" s="1088">
        <v>1829</v>
      </c>
      <c r="O72" s="108">
        <v>734</v>
      </c>
      <c r="P72" s="108">
        <v>30</v>
      </c>
      <c r="Q72" s="108">
        <v>0</v>
      </c>
      <c r="R72" s="108">
        <v>0</v>
      </c>
      <c r="S72" s="108">
        <v>0</v>
      </c>
      <c r="T72" s="617">
        <f t="shared" si="20"/>
        <v>2593</v>
      </c>
      <c r="U72" s="665">
        <v>445</v>
      </c>
    </row>
    <row r="73" spans="1:21" s="10" customFormat="1" ht="14.25" customHeight="1">
      <c r="A73" s="731">
        <v>59</v>
      </c>
      <c r="B73" s="1440" t="s">
        <v>91</v>
      </c>
      <c r="C73" s="1120" t="s">
        <v>601</v>
      </c>
      <c r="D73" s="641">
        <v>10279</v>
      </c>
      <c r="E73" s="642">
        <v>23</v>
      </c>
      <c r="F73" s="643">
        <v>2600</v>
      </c>
      <c r="G73" s="644">
        <v>255</v>
      </c>
      <c r="H73" s="644">
        <v>0</v>
      </c>
      <c r="I73" s="644">
        <v>0</v>
      </c>
      <c r="J73" s="644">
        <v>0</v>
      </c>
      <c r="K73" s="644">
        <v>0</v>
      </c>
      <c r="L73" s="679">
        <f t="shared" si="19"/>
        <v>2855</v>
      </c>
      <c r="M73" s="1470">
        <f>L76*1000/16792</f>
        <v>492.07956169604574</v>
      </c>
      <c r="N73" s="652" t="s">
        <v>1161</v>
      </c>
      <c r="O73" s="653" t="s">
        <v>1161</v>
      </c>
      <c r="P73" s="653" t="s">
        <v>1161</v>
      </c>
      <c r="Q73" s="653" t="s">
        <v>1161</v>
      </c>
      <c r="R73" s="653" t="s">
        <v>1161</v>
      </c>
      <c r="S73" s="653" t="s">
        <v>1161</v>
      </c>
      <c r="T73" s="653" t="s">
        <v>1161</v>
      </c>
      <c r="U73" s="1471">
        <v>332</v>
      </c>
    </row>
    <row r="74" spans="1:21" s="10" customFormat="1" ht="14.25" customHeight="1">
      <c r="A74" s="731">
        <v>60</v>
      </c>
      <c r="B74" s="1171"/>
      <c r="C74" s="1125" t="s">
        <v>92</v>
      </c>
      <c r="D74" s="674">
        <v>43797</v>
      </c>
      <c r="E74" s="675">
        <v>24</v>
      </c>
      <c r="F74" s="676">
        <v>2450</v>
      </c>
      <c r="G74" s="653">
        <v>391</v>
      </c>
      <c r="H74" s="653">
        <v>150</v>
      </c>
      <c r="I74" s="653">
        <v>0</v>
      </c>
      <c r="J74" s="653">
        <v>0</v>
      </c>
      <c r="K74" s="653">
        <v>0</v>
      </c>
      <c r="L74" s="1058">
        <f t="shared" si="19"/>
        <v>2991</v>
      </c>
      <c r="M74" s="1436"/>
      <c r="N74" s="652">
        <v>2291</v>
      </c>
      <c r="O74" s="653">
        <v>618</v>
      </c>
      <c r="P74" s="653">
        <v>309</v>
      </c>
      <c r="Q74" s="653">
        <v>0</v>
      </c>
      <c r="R74" s="653">
        <v>0</v>
      </c>
      <c r="S74" s="653">
        <v>0</v>
      </c>
      <c r="T74" s="651">
        <f t="shared" si="20"/>
        <v>3218</v>
      </c>
      <c r="U74" s="1449"/>
    </row>
    <row r="75" spans="1:21" s="10" customFormat="1" ht="14.25" customHeight="1" thickBot="1">
      <c r="A75" s="731">
        <v>61</v>
      </c>
      <c r="B75" s="1354"/>
      <c r="C75" s="1126" t="s">
        <v>744</v>
      </c>
      <c r="D75" s="670">
        <v>34820</v>
      </c>
      <c r="E75" s="655">
        <v>22</v>
      </c>
      <c r="F75" s="656">
        <v>1400</v>
      </c>
      <c r="G75" s="657">
        <v>417</v>
      </c>
      <c r="H75" s="657">
        <v>600</v>
      </c>
      <c r="I75" s="657">
        <v>0</v>
      </c>
      <c r="J75" s="657">
        <v>0</v>
      </c>
      <c r="K75" s="657">
        <v>0</v>
      </c>
      <c r="L75" s="1058">
        <f t="shared" si="19"/>
        <v>2417</v>
      </c>
      <c r="M75" s="1436"/>
      <c r="N75" s="654">
        <v>1654</v>
      </c>
      <c r="O75" s="657">
        <v>328</v>
      </c>
      <c r="P75" s="657">
        <v>440</v>
      </c>
      <c r="Q75" s="689">
        <v>0</v>
      </c>
      <c r="R75" s="689">
        <v>0</v>
      </c>
      <c r="S75" s="689">
        <v>0</v>
      </c>
      <c r="T75" s="689">
        <f t="shared" si="20"/>
        <v>2422</v>
      </c>
      <c r="U75" s="1449"/>
    </row>
    <row r="76" spans="1:21" s="10" customFormat="1" ht="14.25" customHeight="1" thickBot="1" thickTop="1">
      <c r="A76" s="1078"/>
      <c r="B76" s="1430" t="s">
        <v>630</v>
      </c>
      <c r="C76" s="1431"/>
      <c r="D76" s="114">
        <f>SUM(D73:D75)</f>
        <v>88896</v>
      </c>
      <c r="E76" s="137">
        <f>SUM(E73:E75)</f>
        <v>69</v>
      </c>
      <c r="F76" s="660">
        <f>SUM(F73:F75)</f>
        <v>6450</v>
      </c>
      <c r="G76" s="132">
        <f aca="true" t="shared" si="21" ref="G76:L76">SUM(G73:G75)</f>
        <v>1063</v>
      </c>
      <c r="H76" s="132">
        <f t="shared" si="21"/>
        <v>750</v>
      </c>
      <c r="I76" s="132">
        <f t="shared" si="21"/>
        <v>0</v>
      </c>
      <c r="J76" s="132">
        <f t="shared" si="21"/>
        <v>0</v>
      </c>
      <c r="K76" s="672">
        <f t="shared" si="21"/>
        <v>0</v>
      </c>
      <c r="L76" s="661">
        <f t="shared" si="21"/>
        <v>8263</v>
      </c>
      <c r="M76" s="1437"/>
      <c r="N76" s="1089">
        <f>SUM(N73:N75)</f>
        <v>3945</v>
      </c>
      <c r="O76" s="1090">
        <f aca="true" t="shared" si="22" ref="O76:T76">SUM(O73:O75)</f>
        <v>946</v>
      </c>
      <c r="P76" s="661">
        <f t="shared" si="22"/>
        <v>749</v>
      </c>
      <c r="Q76" s="661">
        <f t="shared" si="22"/>
        <v>0</v>
      </c>
      <c r="R76" s="1091">
        <f t="shared" si="22"/>
        <v>0</v>
      </c>
      <c r="S76" s="1090">
        <f t="shared" si="22"/>
        <v>0</v>
      </c>
      <c r="T76" s="661">
        <f t="shared" si="22"/>
        <v>5640</v>
      </c>
      <c r="U76" s="1450"/>
    </row>
    <row r="77" spans="1:21" s="10" customFormat="1" ht="14.25" customHeight="1" thickBot="1">
      <c r="A77" s="599">
        <v>62</v>
      </c>
      <c r="B77" s="105" t="s">
        <v>94</v>
      </c>
      <c r="C77" s="1128" t="s">
        <v>95</v>
      </c>
      <c r="D77" s="669">
        <v>237954</v>
      </c>
      <c r="E77" s="617">
        <v>87</v>
      </c>
      <c r="F77" s="110">
        <v>3983</v>
      </c>
      <c r="G77" s="108">
        <v>1646</v>
      </c>
      <c r="H77" s="108">
        <v>0</v>
      </c>
      <c r="I77" s="108">
        <v>0</v>
      </c>
      <c r="J77" s="108">
        <v>0</v>
      </c>
      <c r="K77" s="109">
        <v>198</v>
      </c>
      <c r="L77" s="109">
        <f>SUM(F77:K77)</f>
        <v>5827</v>
      </c>
      <c r="M77" s="115" t="s">
        <v>633</v>
      </c>
      <c r="N77" s="110">
        <v>4077</v>
      </c>
      <c r="O77" s="108">
        <v>1354</v>
      </c>
      <c r="P77" s="108">
        <v>0</v>
      </c>
      <c r="Q77" s="108">
        <v>0</v>
      </c>
      <c r="R77" s="108">
        <v>0</v>
      </c>
      <c r="S77" s="108">
        <v>323</v>
      </c>
      <c r="T77" s="109">
        <f>SUM(N77:S77)</f>
        <v>5754</v>
      </c>
      <c r="U77" s="617" t="s">
        <v>633</v>
      </c>
    </row>
    <row r="78" spans="1:21" s="10" customFormat="1" ht="14.25" customHeight="1" thickBot="1">
      <c r="A78" s="732">
        <v>63</v>
      </c>
      <c r="B78" s="91" t="s">
        <v>94</v>
      </c>
      <c r="C78" s="1123" t="s">
        <v>96</v>
      </c>
      <c r="D78" s="605">
        <v>19408</v>
      </c>
      <c r="E78" s="606">
        <v>6</v>
      </c>
      <c r="F78" s="104" t="s">
        <v>172</v>
      </c>
      <c r="G78" s="94">
        <v>120</v>
      </c>
      <c r="H78" s="94" t="s">
        <v>172</v>
      </c>
      <c r="I78" s="94" t="s">
        <v>172</v>
      </c>
      <c r="J78" s="94" t="s">
        <v>172</v>
      </c>
      <c r="K78" s="96" t="s">
        <v>172</v>
      </c>
      <c r="L78" s="94">
        <f>SUM(F78:K78)</f>
        <v>120</v>
      </c>
      <c r="M78" s="692" t="s">
        <v>633</v>
      </c>
      <c r="N78" s="104">
        <v>21</v>
      </c>
      <c r="O78" s="94">
        <v>120</v>
      </c>
      <c r="P78" s="94" t="s">
        <v>172</v>
      </c>
      <c r="Q78" s="94" t="s">
        <v>172</v>
      </c>
      <c r="R78" s="94" t="s">
        <v>172</v>
      </c>
      <c r="S78" s="94" t="s">
        <v>172</v>
      </c>
      <c r="T78" s="94">
        <f>SUM(N78:S78)</f>
        <v>141</v>
      </c>
      <c r="U78" s="647" t="s">
        <v>633</v>
      </c>
    </row>
    <row r="79" spans="4:21" ht="15.75" customHeight="1">
      <c r="D79" s="81"/>
      <c r="E79" s="1416" t="s">
        <v>1240</v>
      </c>
      <c r="F79" s="1416"/>
      <c r="G79" s="1416"/>
      <c r="H79" s="1416"/>
      <c r="I79" s="1416"/>
      <c r="J79" s="1416"/>
      <c r="K79" s="1416"/>
      <c r="L79" s="1416"/>
      <c r="M79" s="1416"/>
      <c r="N79" s="1416"/>
      <c r="O79" s="1416"/>
      <c r="P79" s="1416"/>
      <c r="Q79" s="1416"/>
      <c r="R79" s="1416"/>
      <c r="S79" s="1416"/>
      <c r="T79" s="1416"/>
      <c r="U79" s="1416"/>
    </row>
    <row r="80" spans="4:21" ht="17.25" customHeight="1">
      <c r="D80" s="81"/>
      <c r="E80" s="1417"/>
      <c r="F80" s="1417"/>
      <c r="G80" s="1417"/>
      <c r="H80" s="1417"/>
      <c r="I80" s="1417"/>
      <c r="J80" s="1417"/>
      <c r="K80" s="1417"/>
      <c r="L80" s="1417"/>
      <c r="M80" s="1417"/>
      <c r="N80" s="1417"/>
      <c r="O80" s="1417"/>
      <c r="P80" s="1417"/>
      <c r="Q80" s="1417"/>
      <c r="R80" s="1417"/>
      <c r="S80" s="1417"/>
      <c r="T80" s="1417"/>
      <c r="U80" s="1417"/>
    </row>
    <row r="81" ht="13.5">
      <c r="D81" s="116"/>
    </row>
    <row r="82" ht="13.5">
      <c r="D82" s="118"/>
    </row>
    <row r="83" ht="13.5">
      <c r="D83" s="118"/>
    </row>
    <row r="84" ht="13.5">
      <c r="D84" s="118"/>
    </row>
    <row r="85" ht="13.5">
      <c r="D85" s="118"/>
    </row>
    <row r="86" ht="13.5">
      <c r="D86" s="118"/>
    </row>
    <row r="87" ht="13.5">
      <c r="D87" s="118"/>
    </row>
    <row r="88" ht="13.5">
      <c r="D88" s="118"/>
    </row>
    <row r="89" ht="13.5">
      <c r="D89" s="118"/>
    </row>
    <row r="90" ht="13.5">
      <c r="D90" s="118"/>
    </row>
    <row r="91" ht="13.5">
      <c r="D91" s="118"/>
    </row>
    <row r="92" ht="13.5">
      <c r="D92" s="118"/>
    </row>
    <row r="93" ht="13.5">
      <c r="D93" s="118"/>
    </row>
    <row r="94" ht="13.5">
      <c r="D94" s="118"/>
    </row>
    <row r="95" ht="13.5">
      <c r="D95" s="118"/>
    </row>
    <row r="96" ht="13.5">
      <c r="D96" s="118"/>
    </row>
    <row r="97" ht="13.5">
      <c r="D97" s="118"/>
    </row>
    <row r="98" ht="13.5">
      <c r="D98" s="118"/>
    </row>
    <row r="99" ht="13.5">
      <c r="D99" s="118"/>
    </row>
    <row r="100" ht="13.5">
      <c r="D100" s="118"/>
    </row>
    <row r="101" ht="13.5">
      <c r="D101" s="118"/>
    </row>
    <row r="102" ht="13.5">
      <c r="D102" s="118"/>
    </row>
    <row r="103" ht="13.5">
      <c r="D103" s="118"/>
    </row>
    <row r="104" ht="13.5">
      <c r="D104" s="118"/>
    </row>
  </sheetData>
  <sheetProtection/>
  <mergeCells count="59">
    <mergeCell ref="M73:M76"/>
    <mergeCell ref="U73:U76"/>
    <mergeCell ref="U60:U62"/>
    <mergeCell ref="B62:C62"/>
    <mergeCell ref="M63:M65"/>
    <mergeCell ref="U63:U65"/>
    <mergeCell ref="B60:B61"/>
    <mergeCell ref="M60:M62"/>
    <mergeCell ref="B63:B64"/>
    <mergeCell ref="U50:U53"/>
    <mergeCell ref="B53:C53"/>
    <mergeCell ref="B54:B58"/>
    <mergeCell ref="M54:M59"/>
    <mergeCell ref="U54:U59"/>
    <mergeCell ref="B59:C59"/>
    <mergeCell ref="B50:B52"/>
    <mergeCell ref="M50:M53"/>
    <mergeCell ref="B45:B48"/>
    <mergeCell ref="M45:M49"/>
    <mergeCell ref="U45:U49"/>
    <mergeCell ref="B49:C49"/>
    <mergeCell ref="B40:B42"/>
    <mergeCell ref="M40:M43"/>
    <mergeCell ref="U22:U26"/>
    <mergeCell ref="B26:C26"/>
    <mergeCell ref="B29:B31"/>
    <mergeCell ref="M29:M32"/>
    <mergeCell ref="U40:U43"/>
    <mergeCell ref="B43:C43"/>
    <mergeCell ref="U29:U32"/>
    <mergeCell ref="B32:C32"/>
    <mergeCell ref="B22:B25"/>
    <mergeCell ref="M22:M26"/>
    <mergeCell ref="U4:U14"/>
    <mergeCell ref="M37:M39"/>
    <mergeCell ref="U37:U39"/>
    <mergeCell ref="B39:C39"/>
    <mergeCell ref="B34:B35"/>
    <mergeCell ref="M34:M36"/>
    <mergeCell ref="M4:M14"/>
    <mergeCell ref="A1:A2"/>
    <mergeCell ref="B76:C76"/>
    <mergeCell ref="B14:C14"/>
    <mergeCell ref="B15:B20"/>
    <mergeCell ref="M15:M21"/>
    <mergeCell ref="B21:C21"/>
    <mergeCell ref="B1:B2"/>
    <mergeCell ref="B65:C65"/>
    <mergeCell ref="B73:B75"/>
    <mergeCell ref="E79:U80"/>
    <mergeCell ref="C1:C2"/>
    <mergeCell ref="D1:E1"/>
    <mergeCell ref="F1:M1"/>
    <mergeCell ref="N1:U1"/>
    <mergeCell ref="U15:U21"/>
    <mergeCell ref="U34:U36"/>
    <mergeCell ref="B36:C36"/>
    <mergeCell ref="B37:B38"/>
    <mergeCell ref="B4:B13"/>
  </mergeCells>
  <printOptions/>
  <pageMargins left="0.59" right="0.12" top="0.96" bottom="0.32" header="0.18" footer="0.12"/>
  <pageSetup horizontalDpi="600" verticalDpi="600" orientation="portrait" paperSize="9" scale="66" r:id="rId1"/>
  <headerFooter alignWithMargins="0">
    <oddHeader>&amp;C&amp;14経費・資料(1)</oddHeader>
    <oddFooter>&amp;C&amp;12４</oddFooter>
  </headerFooter>
  <ignoredErrors>
    <ignoredError sqref="D14:E14 D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L80"/>
  <sheetViews>
    <sheetView view="pageBreakPreview" zoomScaleSheetLayoutView="100" zoomScalePageLayoutView="0" workbookViewId="0" topLeftCell="D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1" customWidth="1"/>
    <col min="2" max="2" width="9.875" style="61" customWidth="1"/>
    <col min="3" max="5" width="10.875" style="117" customWidth="1"/>
    <col min="6" max="6" width="15.00390625" style="117" bestFit="1" customWidth="1"/>
    <col min="7" max="8" width="10.875" style="117" customWidth="1"/>
    <col min="9" max="9" width="13.00390625" style="117" bestFit="1" customWidth="1"/>
    <col min="10" max="11" width="10.875" style="117" customWidth="1"/>
    <col min="12" max="12" width="13.00390625" style="1" bestFit="1" customWidth="1"/>
    <col min="13" max="16384" width="9.00390625" style="1" customWidth="1"/>
  </cols>
  <sheetData>
    <row r="1" spans="1:12" ht="22.5" customHeight="1">
      <c r="A1" s="1478" t="s">
        <v>2</v>
      </c>
      <c r="B1" s="1443" t="s">
        <v>3</v>
      </c>
      <c r="C1" s="1480" t="s">
        <v>4</v>
      </c>
      <c r="D1" s="1316" t="s">
        <v>901</v>
      </c>
      <c r="E1" s="1316"/>
      <c r="F1" s="1316"/>
      <c r="G1" s="1316" t="s">
        <v>902</v>
      </c>
      <c r="H1" s="1316"/>
      <c r="I1" s="1316"/>
      <c r="J1" s="1316" t="s">
        <v>903</v>
      </c>
      <c r="K1" s="1316"/>
      <c r="L1" s="1425"/>
    </row>
    <row r="2" spans="1:12" ht="20.25" customHeight="1" thickBot="1">
      <c r="A2" s="1479"/>
      <c r="B2" s="1444"/>
      <c r="C2" s="1481"/>
      <c r="D2" s="119" t="s">
        <v>757</v>
      </c>
      <c r="E2" s="120" t="s">
        <v>758</v>
      </c>
      <c r="F2" s="120" t="s">
        <v>759</v>
      </c>
      <c r="G2" s="119" t="s">
        <v>757</v>
      </c>
      <c r="H2" s="120" t="s">
        <v>758</v>
      </c>
      <c r="I2" s="120" t="s">
        <v>759</v>
      </c>
      <c r="J2" s="119" t="s">
        <v>757</v>
      </c>
      <c r="K2" s="119" t="s">
        <v>758</v>
      </c>
      <c r="L2" s="121" t="s">
        <v>904</v>
      </c>
    </row>
    <row r="3" spans="1:12" ht="14.25" customHeight="1" thickBot="1">
      <c r="A3" s="599">
        <v>1</v>
      </c>
      <c r="B3" s="91" t="s">
        <v>10</v>
      </c>
      <c r="C3" s="92" t="s">
        <v>11</v>
      </c>
      <c r="D3" s="124">
        <v>52092</v>
      </c>
      <c r="E3" s="124" t="s">
        <v>760</v>
      </c>
      <c r="F3" s="124" t="s">
        <v>760</v>
      </c>
      <c r="G3" s="124">
        <v>18766</v>
      </c>
      <c r="H3" s="124" t="s">
        <v>761</v>
      </c>
      <c r="I3" s="124" t="s">
        <v>761</v>
      </c>
      <c r="J3" s="124">
        <v>70858</v>
      </c>
      <c r="K3" s="124" t="s">
        <v>761</v>
      </c>
      <c r="L3" s="125" t="s">
        <v>761</v>
      </c>
    </row>
    <row r="4" spans="1:12" ht="14.25" customHeight="1">
      <c r="A4" s="599">
        <v>2</v>
      </c>
      <c r="B4" s="1434" t="s">
        <v>12</v>
      </c>
      <c r="C4" s="698" t="s">
        <v>762</v>
      </c>
      <c r="D4" s="699">
        <v>35065</v>
      </c>
      <c r="E4" s="699">
        <v>8206</v>
      </c>
      <c r="F4" s="699" t="s">
        <v>785</v>
      </c>
      <c r="G4" s="699">
        <v>2966</v>
      </c>
      <c r="H4" s="699">
        <v>84</v>
      </c>
      <c r="I4" s="699" t="s">
        <v>785</v>
      </c>
      <c r="J4" s="699">
        <v>38031</v>
      </c>
      <c r="K4" s="699">
        <v>8290</v>
      </c>
      <c r="L4" s="700" t="s">
        <v>785</v>
      </c>
    </row>
    <row r="5" spans="1:12" ht="14.25" customHeight="1">
      <c r="A5" s="599">
        <v>3</v>
      </c>
      <c r="B5" s="1174"/>
      <c r="C5" s="704" t="s">
        <v>666</v>
      </c>
      <c r="D5" s="705">
        <v>14207</v>
      </c>
      <c r="E5" s="705">
        <v>0</v>
      </c>
      <c r="F5" s="705">
        <v>0</v>
      </c>
      <c r="G5" s="705">
        <v>1346</v>
      </c>
      <c r="H5" s="705">
        <v>0</v>
      </c>
      <c r="I5" s="705">
        <v>0</v>
      </c>
      <c r="J5" s="705">
        <v>15553</v>
      </c>
      <c r="K5" s="705">
        <v>0</v>
      </c>
      <c r="L5" s="706">
        <v>0</v>
      </c>
    </row>
    <row r="6" spans="1:12" ht="14.25" customHeight="1">
      <c r="A6" s="599">
        <v>4</v>
      </c>
      <c r="B6" s="1174"/>
      <c r="C6" s="701" t="s">
        <v>665</v>
      </c>
      <c r="D6" s="702">
        <v>4428</v>
      </c>
      <c r="E6" s="702">
        <v>0</v>
      </c>
      <c r="F6" s="702">
        <v>0</v>
      </c>
      <c r="G6" s="702">
        <v>228</v>
      </c>
      <c r="H6" s="702">
        <v>0</v>
      </c>
      <c r="I6" s="702">
        <v>0</v>
      </c>
      <c r="J6" s="702">
        <v>4656</v>
      </c>
      <c r="K6" s="702">
        <v>0</v>
      </c>
      <c r="L6" s="703">
        <v>0</v>
      </c>
    </row>
    <row r="7" spans="1:12" ht="14.25" customHeight="1">
      <c r="A7" s="599">
        <v>5</v>
      </c>
      <c r="B7" s="1174"/>
      <c r="C7" s="701" t="s">
        <v>667</v>
      </c>
      <c r="D7" s="702">
        <v>4704</v>
      </c>
      <c r="E7" s="702">
        <v>0</v>
      </c>
      <c r="F7" s="702">
        <v>0</v>
      </c>
      <c r="G7" s="702">
        <v>197</v>
      </c>
      <c r="H7" s="702">
        <v>0</v>
      </c>
      <c r="I7" s="702">
        <v>0</v>
      </c>
      <c r="J7" s="702">
        <v>4901</v>
      </c>
      <c r="K7" s="702">
        <v>0</v>
      </c>
      <c r="L7" s="703">
        <v>0</v>
      </c>
    </row>
    <row r="8" spans="1:12" ht="14.25" customHeight="1">
      <c r="A8" s="599">
        <v>6</v>
      </c>
      <c r="B8" s="1174"/>
      <c r="C8" s="704" t="s">
        <v>664</v>
      </c>
      <c r="D8" s="705">
        <v>3525</v>
      </c>
      <c r="E8" s="705">
        <v>0</v>
      </c>
      <c r="F8" s="705">
        <v>0</v>
      </c>
      <c r="G8" s="705">
        <v>151</v>
      </c>
      <c r="H8" s="705">
        <v>0</v>
      </c>
      <c r="I8" s="705">
        <v>0</v>
      </c>
      <c r="J8" s="705">
        <v>3676</v>
      </c>
      <c r="K8" s="705">
        <v>0</v>
      </c>
      <c r="L8" s="706">
        <v>0</v>
      </c>
    </row>
    <row r="9" spans="1:12" ht="14.25" customHeight="1">
      <c r="A9" s="599">
        <v>7</v>
      </c>
      <c r="B9" s="1174"/>
      <c r="C9" s="701" t="s">
        <v>763</v>
      </c>
      <c r="D9" s="702" t="s">
        <v>785</v>
      </c>
      <c r="E9" s="702" t="s">
        <v>785</v>
      </c>
      <c r="F9" s="702" t="s">
        <v>785</v>
      </c>
      <c r="G9" s="702" t="s">
        <v>785</v>
      </c>
      <c r="H9" s="702" t="s">
        <v>785</v>
      </c>
      <c r="I9" s="702" t="s">
        <v>785</v>
      </c>
      <c r="J9" s="702" t="s">
        <v>785</v>
      </c>
      <c r="K9" s="702" t="s">
        <v>785</v>
      </c>
      <c r="L9" s="703" t="s">
        <v>785</v>
      </c>
    </row>
    <row r="10" spans="1:12" ht="14.25" customHeight="1">
      <c r="A10" s="599">
        <v>8</v>
      </c>
      <c r="B10" s="1174"/>
      <c r="C10" s="701" t="s">
        <v>669</v>
      </c>
      <c r="D10" s="702">
        <v>1690</v>
      </c>
      <c r="E10" s="702">
        <v>0</v>
      </c>
      <c r="F10" s="702">
        <v>0</v>
      </c>
      <c r="G10" s="702">
        <v>2944</v>
      </c>
      <c r="H10" s="702">
        <v>0</v>
      </c>
      <c r="I10" s="702">
        <v>0</v>
      </c>
      <c r="J10" s="702">
        <v>4634</v>
      </c>
      <c r="K10" s="702">
        <v>0</v>
      </c>
      <c r="L10" s="703">
        <v>0</v>
      </c>
    </row>
    <row r="11" spans="1:12" ht="14.25" customHeight="1">
      <c r="A11" s="599">
        <v>9</v>
      </c>
      <c r="B11" s="1174"/>
      <c r="C11" s="704" t="s">
        <v>668</v>
      </c>
      <c r="D11" s="705">
        <v>1953</v>
      </c>
      <c r="E11" s="705">
        <v>0</v>
      </c>
      <c r="F11" s="705">
        <v>0</v>
      </c>
      <c r="G11" s="705">
        <v>449</v>
      </c>
      <c r="H11" s="705">
        <v>0</v>
      </c>
      <c r="I11" s="705">
        <v>0</v>
      </c>
      <c r="J11" s="705">
        <v>2402</v>
      </c>
      <c r="K11" s="705">
        <v>0</v>
      </c>
      <c r="L11" s="706">
        <v>0</v>
      </c>
    </row>
    <row r="12" spans="1:12" ht="14.25" customHeight="1">
      <c r="A12" s="599">
        <v>10</v>
      </c>
      <c r="B12" s="1174"/>
      <c r="C12" s="704" t="s">
        <v>670</v>
      </c>
      <c r="D12" s="705">
        <v>565</v>
      </c>
      <c r="E12" s="705">
        <v>0</v>
      </c>
      <c r="F12" s="705">
        <v>0</v>
      </c>
      <c r="G12" s="705">
        <v>801</v>
      </c>
      <c r="H12" s="705">
        <v>0</v>
      </c>
      <c r="I12" s="705">
        <v>0</v>
      </c>
      <c r="J12" s="705">
        <v>1366</v>
      </c>
      <c r="K12" s="705">
        <v>0</v>
      </c>
      <c r="L12" s="706">
        <v>0</v>
      </c>
    </row>
    <row r="13" spans="1:12" ht="14.25" customHeight="1" thickBot="1">
      <c r="A13" s="599">
        <v>11</v>
      </c>
      <c r="B13" s="1361"/>
      <c r="C13" s="707" t="s">
        <v>671</v>
      </c>
      <c r="D13" s="708">
        <v>2200</v>
      </c>
      <c r="E13" s="708">
        <v>0</v>
      </c>
      <c r="F13" s="708">
        <v>0</v>
      </c>
      <c r="G13" s="708">
        <v>811</v>
      </c>
      <c r="H13" s="708">
        <v>0</v>
      </c>
      <c r="I13" s="708">
        <v>0</v>
      </c>
      <c r="J13" s="708">
        <v>3011</v>
      </c>
      <c r="K13" s="708">
        <v>0</v>
      </c>
      <c r="L13" s="709">
        <v>0</v>
      </c>
    </row>
    <row r="14" spans="1:12" ht="14.25" customHeight="1" thickBot="1" thickTop="1">
      <c r="A14" s="710"/>
      <c r="B14" s="1454" t="s">
        <v>729</v>
      </c>
      <c r="C14" s="1474"/>
      <c r="D14" s="273">
        <f aca="true" t="shared" si="0" ref="D14:L14">SUM(D4:D13)</f>
        <v>68337</v>
      </c>
      <c r="E14" s="273">
        <f t="shared" si="0"/>
        <v>8206</v>
      </c>
      <c r="F14" s="273">
        <f t="shared" si="0"/>
        <v>0</v>
      </c>
      <c r="G14" s="273">
        <f>SUM(G4:G13)</f>
        <v>9893</v>
      </c>
      <c r="H14" s="273">
        <f t="shared" si="0"/>
        <v>84</v>
      </c>
      <c r="I14" s="273">
        <f>SUM(I4:I13)</f>
        <v>0</v>
      </c>
      <c r="J14" s="273">
        <f t="shared" si="0"/>
        <v>78230</v>
      </c>
      <c r="K14" s="273">
        <f t="shared" si="0"/>
        <v>8290</v>
      </c>
      <c r="L14" s="711">
        <f t="shared" si="0"/>
        <v>0</v>
      </c>
    </row>
    <row r="15" spans="1:12" ht="14.25" customHeight="1">
      <c r="A15" s="599">
        <v>12</v>
      </c>
      <c r="B15" s="1440" t="s">
        <v>21</v>
      </c>
      <c r="C15" s="1060" t="s">
        <v>764</v>
      </c>
      <c r="D15" s="712">
        <v>23076</v>
      </c>
      <c r="E15" s="712">
        <v>5481</v>
      </c>
      <c r="F15" s="1014" t="s">
        <v>1091</v>
      </c>
      <c r="G15" s="712">
        <v>2748</v>
      </c>
      <c r="H15" s="712">
        <v>560</v>
      </c>
      <c r="I15" s="1012" t="s">
        <v>1091</v>
      </c>
      <c r="J15" s="712">
        <v>25824</v>
      </c>
      <c r="K15" s="712">
        <v>6041</v>
      </c>
      <c r="L15" s="1013" t="s">
        <v>1091</v>
      </c>
    </row>
    <row r="16" spans="1:12" ht="14.25" customHeight="1">
      <c r="A16" s="599">
        <v>13</v>
      </c>
      <c r="B16" s="1347"/>
      <c r="C16" s="146" t="s">
        <v>765</v>
      </c>
      <c r="D16" s="713">
        <v>6811</v>
      </c>
      <c r="E16" s="1140">
        <v>0</v>
      </c>
      <c r="F16" s="1142" t="s">
        <v>1092</v>
      </c>
      <c r="G16" s="713">
        <v>458</v>
      </c>
      <c r="H16" s="1149">
        <v>0</v>
      </c>
      <c r="I16" s="1147" t="s">
        <v>1092</v>
      </c>
      <c r="J16" s="713">
        <v>7269</v>
      </c>
      <c r="K16" s="1149">
        <v>0</v>
      </c>
      <c r="L16" s="1152" t="s">
        <v>1092</v>
      </c>
    </row>
    <row r="17" spans="1:12" ht="14.25" customHeight="1">
      <c r="A17" s="599">
        <v>14</v>
      </c>
      <c r="B17" s="1347"/>
      <c r="C17" s="146" t="s">
        <v>766</v>
      </c>
      <c r="D17" s="714">
        <v>8306</v>
      </c>
      <c r="E17" s="1141">
        <v>0</v>
      </c>
      <c r="F17" s="1143" t="s">
        <v>1251</v>
      </c>
      <c r="G17" s="714">
        <v>716</v>
      </c>
      <c r="H17" s="1149">
        <v>0</v>
      </c>
      <c r="I17" s="1147" t="s">
        <v>1251</v>
      </c>
      <c r="J17" s="714">
        <v>9022</v>
      </c>
      <c r="K17" s="1149">
        <v>0</v>
      </c>
      <c r="L17" s="1152" t="s">
        <v>1251</v>
      </c>
    </row>
    <row r="18" spans="1:12" ht="14.25" customHeight="1">
      <c r="A18" s="599">
        <v>15</v>
      </c>
      <c r="B18" s="1347"/>
      <c r="C18" s="369" t="s">
        <v>767</v>
      </c>
      <c r="D18" s="716">
        <v>8304</v>
      </c>
      <c r="E18" s="1140">
        <v>0</v>
      </c>
      <c r="F18" s="1143" t="s">
        <v>1251</v>
      </c>
      <c r="G18" s="716">
        <v>854</v>
      </c>
      <c r="H18" s="1149">
        <v>0</v>
      </c>
      <c r="I18" s="1147" t="s">
        <v>1251</v>
      </c>
      <c r="J18" s="716">
        <v>9158</v>
      </c>
      <c r="K18" s="1149">
        <v>0</v>
      </c>
      <c r="L18" s="1152" t="s">
        <v>1251</v>
      </c>
    </row>
    <row r="19" spans="1:12" ht="14.25" customHeight="1">
      <c r="A19" s="599">
        <v>16</v>
      </c>
      <c r="B19" s="1366"/>
      <c r="C19" s="369" t="s">
        <v>26</v>
      </c>
      <c r="D19" s="716">
        <v>2189</v>
      </c>
      <c r="E19" s="1140">
        <v>0</v>
      </c>
      <c r="F19" s="1143" t="s">
        <v>1251</v>
      </c>
      <c r="G19" s="716">
        <v>835</v>
      </c>
      <c r="H19" s="1149">
        <v>0</v>
      </c>
      <c r="I19" s="1147" t="s">
        <v>1251</v>
      </c>
      <c r="J19" s="716">
        <v>3024</v>
      </c>
      <c r="K19" s="1149">
        <v>0</v>
      </c>
      <c r="L19" s="1152" t="s">
        <v>1251</v>
      </c>
    </row>
    <row r="20" spans="1:12" ht="14.25" customHeight="1" thickBot="1">
      <c r="A20" s="599">
        <v>17</v>
      </c>
      <c r="B20" s="1354"/>
      <c r="C20" s="1134" t="s">
        <v>28</v>
      </c>
      <c r="D20" s="717">
        <v>5610</v>
      </c>
      <c r="E20" s="1145">
        <v>0</v>
      </c>
      <c r="F20" s="1144" t="s">
        <v>1251</v>
      </c>
      <c r="G20" s="717">
        <v>1448</v>
      </c>
      <c r="H20" s="1150">
        <v>0</v>
      </c>
      <c r="I20" s="1148" t="s">
        <v>1251</v>
      </c>
      <c r="J20" s="717">
        <v>7058</v>
      </c>
      <c r="K20" s="1145">
        <v>0</v>
      </c>
      <c r="L20" s="1153" t="s">
        <v>1251</v>
      </c>
    </row>
    <row r="21" spans="1:12" ht="14.25" customHeight="1" thickBot="1" thickTop="1">
      <c r="A21" s="599"/>
      <c r="B21" s="1430" t="s">
        <v>573</v>
      </c>
      <c r="C21" s="1476"/>
      <c r="D21" s="719">
        <f aca="true" t="shared" si="1" ref="D21:L21">SUM(D15:D20)</f>
        <v>54296</v>
      </c>
      <c r="E21" s="1146">
        <f t="shared" si="1"/>
        <v>5481</v>
      </c>
      <c r="F21" s="719">
        <f t="shared" si="1"/>
        <v>0</v>
      </c>
      <c r="G21" s="719">
        <f t="shared" si="1"/>
        <v>7059</v>
      </c>
      <c r="H21" s="719">
        <f t="shared" si="1"/>
        <v>560</v>
      </c>
      <c r="I21" s="719">
        <f t="shared" si="1"/>
        <v>0</v>
      </c>
      <c r="J21" s="719">
        <f t="shared" si="1"/>
        <v>61355</v>
      </c>
      <c r="K21" s="1146">
        <f t="shared" si="1"/>
        <v>6041</v>
      </c>
      <c r="L21" s="1151">
        <f t="shared" si="1"/>
        <v>0</v>
      </c>
    </row>
    <row r="22" spans="1:12" ht="14.25" customHeight="1">
      <c r="A22" s="599">
        <v>18</v>
      </c>
      <c r="B22" s="1432" t="s">
        <v>30</v>
      </c>
      <c r="C22" s="721" t="s">
        <v>768</v>
      </c>
      <c r="D22" s="722">
        <v>14989</v>
      </c>
      <c r="E22" s="722">
        <v>1678</v>
      </c>
      <c r="F22" s="722">
        <v>0</v>
      </c>
      <c r="G22" s="722">
        <f>J22-D22</f>
        <v>2248</v>
      </c>
      <c r="H22" s="722">
        <f>K22-E22</f>
        <v>37</v>
      </c>
      <c r="I22" s="722">
        <v>0</v>
      </c>
      <c r="J22" s="722">
        <v>17237</v>
      </c>
      <c r="K22" s="722">
        <v>1715</v>
      </c>
      <c r="L22" s="723">
        <v>0</v>
      </c>
    </row>
    <row r="23" spans="1:12" ht="14.25" customHeight="1">
      <c r="A23" s="599">
        <v>19</v>
      </c>
      <c r="B23" s="1477"/>
      <c r="C23" s="317" t="s">
        <v>32</v>
      </c>
      <c r="D23" s="1482" t="s">
        <v>1112</v>
      </c>
      <c r="E23" s="1483"/>
      <c r="F23" s="1483"/>
      <c r="G23" s="1483"/>
      <c r="H23" s="1483"/>
      <c r="I23" s="1483"/>
      <c r="J23" s="1483"/>
      <c r="K23" s="1483"/>
      <c r="L23" s="1484"/>
    </row>
    <row r="24" spans="1:12" ht="14.25" customHeight="1">
      <c r="A24" s="599">
        <v>20</v>
      </c>
      <c r="B24" s="1446"/>
      <c r="C24" s="317" t="s">
        <v>33</v>
      </c>
      <c r="D24" s="1482" t="s">
        <v>1112</v>
      </c>
      <c r="E24" s="1483"/>
      <c r="F24" s="1483"/>
      <c r="G24" s="1483"/>
      <c r="H24" s="1483"/>
      <c r="I24" s="1483"/>
      <c r="J24" s="1483"/>
      <c r="K24" s="1483"/>
      <c r="L24" s="1484"/>
    </row>
    <row r="25" spans="1:12" ht="14.25" customHeight="1" thickBot="1">
      <c r="A25" s="599">
        <v>21</v>
      </c>
      <c r="B25" s="1433"/>
      <c r="C25" s="331" t="s">
        <v>34</v>
      </c>
      <c r="D25" s="1485" t="s">
        <v>1118</v>
      </c>
      <c r="E25" s="1486"/>
      <c r="F25" s="1486"/>
      <c r="G25" s="1486"/>
      <c r="H25" s="1486"/>
      <c r="I25" s="1486"/>
      <c r="J25" s="1486"/>
      <c r="K25" s="1486"/>
      <c r="L25" s="1487"/>
    </row>
    <row r="26" spans="1:12" ht="14.25" customHeight="1" thickBot="1" thickTop="1">
      <c r="A26" s="710"/>
      <c r="B26" s="1454" t="s">
        <v>577</v>
      </c>
      <c r="C26" s="1474"/>
      <c r="D26" s="273">
        <f>SUM(D22:D25)</f>
        <v>14989</v>
      </c>
      <c r="E26" s="273">
        <f aca="true" t="shared" si="2" ref="E26:K26">SUM(E22:E25)</f>
        <v>1678</v>
      </c>
      <c r="F26" s="273">
        <f>SUM(F22:F25)</f>
        <v>0</v>
      </c>
      <c r="G26" s="1017">
        <f t="shared" si="2"/>
        <v>2248</v>
      </c>
      <c r="H26" s="273">
        <f t="shared" si="2"/>
        <v>37</v>
      </c>
      <c r="I26" s="273">
        <f t="shared" si="2"/>
        <v>0</v>
      </c>
      <c r="J26" s="273">
        <f t="shared" si="2"/>
        <v>17237</v>
      </c>
      <c r="K26" s="273">
        <f t="shared" si="2"/>
        <v>1715</v>
      </c>
      <c r="L26" s="725">
        <f>SUM(L22:L25)</f>
        <v>0</v>
      </c>
    </row>
    <row r="27" spans="1:12" ht="14.25" customHeight="1" thickBot="1">
      <c r="A27" s="599">
        <v>22</v>
      </c>
      <c r="B27" s="91" t="s">
        <v>35</v>
      </c>
      <c r="C27" s="103" t="s">
        <v>769</v>
      </c>
      <c r="D27" s="122">
        <v>5669</v>
      </c>
      <c r="E27" s="122">
        <v>0</v>
      </c>
      <c r="F27" s="122">
        <v>1419</v>
      </c>
      <c r="G27" s="122">
        <f>J27-D27</f>
        <v>2111</v>
      </c>
      <c r="H27" s="122">
        <v>0</v>
      </c>
      <c r="I27" s="122">
        <f>L27-F27</f>
        <v>202</v>
      </c>
      <c r="J27" s="122">
        <v>7780</v>
      </c>
      <c r="K27" s="122">
        <v>0</v>
      </c>
      <c r="L27" s="123">
        <v>1621</v>
      </c>
    </row>
    <row r="28" spans="1:12" ht="14.25" customHeight="1" thickBot="1">
      <c r="A28" s="599">
        <v>23</v>
      </c>
      <c r="B28" s="105" t="s">
        <v>37</v>
      </c>
      <c r="C28" s="106" t="s">
        <v>770</v>
      </c>
      <c r="D28" s="126">
        <v>4295</v>
      </c>
      <c r="E28" s="126" t="s">
        <v>785</v>
      </c>
      <c r="F28" s="126" t="s">
        <v>785</v>
      </c>
      <c r="G28" s="126">
        <v>216</v>
      </c>
      <c r="H28" s="1022" t="s">
        <v>785</v>
      </c>
      <c r="I28" s="126" t="s">
        <v>785</v>
      </c>
      <c r="J28" s="126">
        <v>4511</v>
      </c>
      <c r="K28" s="126" t="s">
        <v>785</v>
      </c>
      <c r="L28" s="127" t="s">
        <v>785</v>
      </c>
    </row>
    <row r="29" spans="1:12" ht="14.25" customHeight="1">
      <c r="A29" s="599">
        <v>24</v>
      </c>
      <c r="B29" s="1459" t="s">
        <v>39</v>
      </c>
      <c r="C29" s="1111" t="s">
        <v>771</v>
      </c>
      <c r="D29" s="726">
        <v>5895</v>
      </c>
      <c r="E29" s="726">
        <v>849</v>
      </c>
      <c r="F29" s="726">
        <v>0</v>
      </c>
      <c r="G29" s="726">
        <f>J29-D29</f>
        <v>446</v>
      </c>
      <c r="H29" s="726">
        <f>K29-E29</f>
        <v>34</v>
      </c>
      <c r="I29" s="726">
        <v>0</v>
      </c>
      <c r="J29" s="726">
        <v>6341</v>
      </c>
      <c r="K29" s="726">
        <v>883</v>
      </c>
      <c r="L29" s="727">
        <v>0</v>
      </c>
    </row>
    <row r="30" spans="1:12" ht="14.25" customHeight="1">
      <c r="A30" s="599">
        <v>25</v>
      </c>
      <c r="B30" s="1347"/>
      <c r="C30" s="146" t="s">
        <v>41</v>
      </c>
      <c r="D30" s="714">
        <v>1864</v>
      </c>
      <c r="E30" s="714">
        <v>0</v>
      </c>
      <c r="F30" s="714">
        <v>0</v>
      </c>
      <c r="G30" s="714">
        <f>J30-D30</f>
        <v>252</v>
      </c>
      <c r="H30" s="714">
        <v>0</v>
      </c>
      <c r="I30" s="714">
        <v>0</v>
      </c>
      <c r="J30" s="714">
        <v>2116</v>
      </c>
      <c r="K30" s="714">
        <v>0</v>
      </c>
      <c r="L30" s="715">
        <v>0</v>
      </c>
    </row>
    <row r="31" spans="1:12" ht="14.25" customHeight="1" thickBot="1">
      <c r="A31" s="599">
        <v>26</v>
      </c>
      <c r="B31" s="1348"/>
      <c r="C31" s="351" t="s">
        <v>42</v>
      </c>
      <c r="D31" s="717">
        <v>2078</v>
      </c>
      <c r="E31" s="717">
        <v>0</v>
      </c>
      <c r="F31" s="717">
        <v>0</v>
      </c>
      <c r="G31" s="717">
        <f>J31-D31</f>
        <v>594</v>
      </c>
      <c r="H31" s="717">
        <v>0</v>
      </c>
      <c r="I31" s="717">
        <v>0</v>
      </c>
      <c r="J31" s="717">
        <v>2672</v>
      </c>
      <c r="K31" s="717">
        <v>0</v>
      </c>
      <c r="L31" s="718">
        <v>0</v>
      </c>
    </row>
    <row r="32" spans="1:12" ht="14.25" customHeight="1" thickBot="1" thickTop="1">
      <c r="A32" s="710"/>
      <c r="B32" s="1430" t="s">
        <v>585</v>
      </c>
      <c r="C32" s="1475"/>
      <c r="D32" s="719">
        <f>SUM(D29:D31)</f>
        <v>9837</v>
      </c>
      <c r="E32" s="719">
        <f aca="true" t="shared" si="3" ref="E32:L32">SUM(E29:E31)</f>
        <v>849</v>
      </c>
      <c r="F32" s="719">
        <f t="shared" si="3"/>
        <v>0</v>
      </c>
      <c r="G32" s="719">
        <f>SUM(G29:G31)</f>
        <v>1292</v>
      </c>
      <c r="H32" s="719">
        <f t="shared" si="3"/>
        <v>34</v>
      </c>
      <c r="I32" s="719">
        <f t="shared" si="3"/>
        <v>0</v>
      </c>
      <c r="J32" s="719">
        <f t="shared" si="3"/>
        <v>11129</v>
      </c>
      <c r="K32" s="719">
        <f t="shared" si="3"/>
        <v>883</v>
      </c>
      <c r="L32" s="720">
        <f t="shared" si="3"/>
        <v>0</v>
      </c>
    </row>
    <row r="33" spans="1:12" ht="14.25" customHeight="1" thickBot="1">
      <c r="A33" s="599">
        <v>27</v>
      </c>
      <c r="B33" s="105" t="s">
        <v>44</v>
      </c>
      <c r="C33" s="106" t="s">
        <v>772</v>
      </c>
      <c r="D33" s="126">
        <v>6199</v>
      </c>
      <c r="E33" s="126">
        <v>819</v>
      </c>
      <c r="F33" s="126">
        <v>0</v>
      </c>
      <c r="G33" s="126">
        <f>J33-D33</f>
        <v>2571</v>
      </c>
      <c r="H33" s="126">
        <f>K33-E33</f>
        <v>20</v>
      </c>
      <c r="I33" s="126">
        <v>0</v>
      </c>
      <c r="J33" s="728">
        <v>8770</v>
      </c>
      <c r="K33" s="126">
        <v>839</v>
      </c>
      <c r="L33" s="729">
        <v>0</v>
      </c>
    </row>
    <row r="34" spans="1:12" ht="14.25" customHeight="1">
      <c r="A34" s="599">
        <v>28</v>
      </c>
      <c r="B34" s="1455" t="s">
        <v>46</v>
      </c>
      <c r="C34" s="1111" t="s">
        <v>773</v>
      </c>
      <c r="D34" s="726">
        <v>2193</v>
      </c>
      <c r="E34" s="726">
        <v>0</v>
      </c>
      <c r="F34" s="726">
        <v>0</v>
      </c>
      <c r="G34" s="726">
        <f>J34-D34</f>
        <v>343</v>
      </c>
      <c r="H34" s="726">
        <v>0</v>
      </c>
      <c r="I34" s="726">
        <v>0</v>
      </c>
      <c r="J34" s="726">
        <v>2536</v>
      </c>
      <c r="K34" s="726">
        <v>0</v>
      </c>
      <c r="L34" s="727">
        <v>0</v>
      </c>
    </row>
    <row r="35" spans="1:12" ht="14.25" customHeight="1" thickBot="1">
      <c r="A35" s="599">
        <v>29</v>
      </c>
      <c r="B35" s="1456"/>
      <c r="C35" s="351" t="s">
        <v>774</v>
      </c>
      <c r="D35" s="717">
        <v>909</v>
      </c>
      <c r="E35" s="717">
        <v>0</v>
      </c>
      <c r="F35" s="717">
        <v>0</v>
      </c>
      <c r="G35" s="717">
        <f>J35-D35</f>
        <v>63</v>
      </c>
      <c r="H35" s="717">
        <v>0</v>
      </c>
      <c r="I35" s="717">
        <v>0</v>
      </c>
      <c r="J35" s="717">
        <v>972</v>
      </c>
      <c r="K35" s="717">
        <v>0</v>
      </c>
      <c r="L35" s="718">
        <v>0</v>
      </c>
    </row>
    <row r="36" spans="1:12" ht="14.25" customHeight="1" thickBot="1" thickTop="1">
      <c r="A36" s="710"/>
      <c r="B36" s="1430" t="s">
        <v>775</v>
      </c>
      <c r="C36" s="1475"/>
      <c r="D36" s="719">
        <f>SUM(D34:D35)</f>
        <v>3102</v>
      </c>
      <c r="E36" s="719">
        <f aca="true" t="shared" si="4" ref="E36:K36">SUM(E34:E35)</f>
        <v>0</v>
      </c>
      <c r="F36" s="719">
        <f t="shared" si="4"/>
        <v>0</v>
      </c>
      <c r="G36" s="719">
        <f>SUM(G34:G35)</f>
        <v>406</v>
      </c>
      <c r="H36" s="719">
        <f t="shared" si="4"/>
        <v>0</v>
      </c>
      <c r="I36" s="719">
        <f t="shared" si="4"/>
        <v>0</v>
      </c>
      <c r="J36" s="719">
        <f t="shared" si="4"/>
        <v>3508</v>
      </c>
      <c r="K36" s="719">
        <f t="shared" si="4"/>
        <v>0</v>
      </c>
      <c r="L36" s="720">
        <f>SUM(L32:L35)</f>
        <v>0</v>
      </c>
    </row>
    <row r="37" spans="1:12" ht="14.25" customHeight="1">
      <c r="A37" s="599">
        <v>30</v>
      </c>
      <c r="B37" s="1432" t="s">
        <v>49</v>
      </c>
      <c r="C37" s="730" t="s">
        <v>776</v>
      </c>
      <c r="D37" s="699">
        <v>3607</v>
      </c>
      <c r="E37" s="699">
        <v>357</v>
      </c>
      <c r="F37" s="699">
        <v>0</v>
      </c>
      <c r="G37" s="699">
        <f>J37-D37</f>
        <v>646</v>
      </c>
      <c r="H37" s="699">
        <f>K37-E37</f>
        <v>66</v>
      </c>
      <c r="I37" s="699">
        <v>0</v>
      </c>
      <c r="J37" s="699">
        <v>4253</v>
      </c>
      <c r="K37" s="699">
        <v>423</v>
      </c>
      <c r="L37" s="700">
        <v>0</v>
      </c>
    </row>
    <row r="38" spans="1:12" ht="14.25" customHeight="1" thickBot="1">
      <c r="A38" s="599">
        <v>31</v>
      </c>
      <c r="B38" s="1433"/>
      <c r="C38" s="331" t="s">
        <v>51</v>
      </c>
      <c r="D38" s="708">
        <v>2861</v>
      </c>
      <c r="E38" s="708">
        <v>0</v>
      </c>
      <c r="F38" s="708">
        <v>0</v>
      </c>
      <c r="G38" s="708">
        <f>J38-D38</f>
        <v>698</v>
      </c>
      <c r="H38" s="708">
        <v>0</v>
      </c>
      <c r="I38" s="708">
        <v>0</v>
      </c>
      <c r="J38" s="708">
        <v>3559</v>
      </c>
      <c r="K38" s="708">
        <v>0</v>
      </c>
      <c r="L38" s="724">
        <v>0</v>
      </c>
    </row>
    <row r="39" spans="1:12" ht="14.25" customHeight="1" thickBot="1" thickTop="1">
      <c r="A39" s="710"/>
      <c r="B39" s="1454" t="s">
        <v>594</v>
      </c>
      <c r="C39" s="1474"/>
      <c r="D39" s="273">
        <f>SUM(D37:D38)</f>
        <v>6468</v>
      </c>
      <c r="E39" s="273">
        <f>SUM(E37:E38)</f>
        <v>357</v>
      </c>
      <c r="F39" s="273">
        <f>SUM(F37:F38)</f>
        <v>0</v>
      </c>
      <c r="G39" s="273">
        <f>SUM(J39-D39)</f>
        <v>1344</v>
      </c>
      <c r="H39" s="273">
        <f>SUM(K39-E39)</f>
        <v>66</v>
      </c>
      <c r="I39" s="273">
        <f>SUM(L39-F39)</f>
        <v>0</v>
      </c>
      <c r="J39" s="273">
        <f>SUM(J37:J38)</f>
        <v>7812</v>
      </c>
      <c r="K39" s="273">
        <f>SUM(K37:K38)</f>
        <v>423</v>
      </c>
      <c r="L39" s="725">
        <f>SUM(L37:L38)</f>
        <v>0</v>
      </c>
    </row>
    <row r="40" spans="1:12" ht="14.25" customHeight="1">
      <c r="A40" s="599">
        <v>32</v>
      </c>
      <c r="B40" s="1455" t="s">
        <v>52</v>
      </c>
      <c r="C40" s="1111" t="s">
        <v>777</v>
      </c>
      <c r="D40" s="726">
        <v>1513</v>
      </c>
      <c r="E40" s="726">
        <v>320</v>
      </c>
      <c r="F40" s="726">
        <v>0</v>
      </c>
      <c r="G40" s="726">
        <f>J40-D40</f>
        <v>536</v>
      </c>
      <c r="H40" s="726">
        <f>K40-E40</f>
        <v>27</v>
      </c>
      <c r="I40" s="726">
        <v>0</v>
      </c>
      <c r="J40" s="726">
        <v>2049</v>
      </c>
      <c r="K40" s="726">
        <v>347</v>
      </c>
      <c r="L40" s="727">
        <v>0</v>
      </c>
    </row>
    <row r="41" spans="1:12" ht="14.25" customHeight="1">
      <c r="A41" s="599">
        <v>33</v>
      </c>
      <c r="B41" s="1463"/>
      <c r="C41" s="146" t="s">
        <v>54</v>
      </c>
      <c r="D41" s="714">
        <v>865</v>
      </c>
      <c r="E41" s="714">
        <v>0</v>
      </c>
      <c r="F41" s="714">
        <v>0</v>
      </c>
      <c r="G41" s="714">
        <f>J41-D41</f>
        <v>205</v>
      </c>
      <c r="H41" s="714">
        <v>0</v>
      </c>
      <c r="I41" s="714">
        <v>0</v>
      </c>
      <c r="J41" s="714">
        <v>1070</v>
      </c>
      <c r="K41" s="714">
        <v>0</v>
      </c>
      <c r="L41" s="715">
        <v>0</v>
      </c>
    </row>
    <row r="42" spans="1:12" ht="14.25" customHeight="1" thickBot="1">
      <c r="A42" s="599">
        <v>34</v>
      </c>
      <c r="B42" s="1456"/>
      <c r="C42" s="351" t="s">
        <v>55</v>
      </c>
      <c r="D42" s="717">
        <v>346</v>
      </c>
      <c r="E42" s="717">
        <v>0</v>
      </c>
      <c r="F42" s="717">
        <v>0</v>
      </c>
      <c r="G42" s="717">
        <f>J42-D42</f>
        <v>63</v>
      </c>
      <c r="H42" s="717">
        <v>0</v>
      </c>
      <c r="I42" s="717">
        <v>0</v>
      </c>
      <c r="J42" s="717">
        <v>409</v>
      </c>
      <c r="K42" s="717">
        <v>0</v>
      </c>
      <c r="L42" s="718">
        <v>0</v>
      </c>
    </row>
    <row r="43" spans="1:12" ht="14.25" customHeight="1" thickBot="1" thickTop="1">
      <c r="A43" s="710"/>
      <c r="B43" s="1430" t="s">
        <v>598</v>
      </c>
      <c r="C43" s="1475"/>
      <c r="D43" s="719">
        <f>SUM(D40:D42)</f>
        <v>2724</v>
      </c>
      <c r="E43" s="719">
        <f aca="true" t="shared" si="5" ref="E43:K43">SUM(E40:E42)</f>
        <v>320</v>
      </c>
      <c r="F43" s="719">
        <f t="shared" si="5"/>
        <v>0</v>
      </c>
      <c r="G43" s="719">
        <f t="shared" si="5"/>
        <v>804</v>
      </c>
      <c r="H43" s="719">
        <f t="shared" si="5"/>
        <v>27</v>
      </c>
      <c r="I43" s="719">
        <f t="shared" si="5"/>
        <v>0</v>
      </c>
      <c r="J43" s="719">
        <f t="shared" si="5"/>
        <v>3528</v>
      </c>
      <c r="K43" s="719">
        <f t="shared" si="5"/>
        <v>347</v>
      </c>
      <c r="L43" s="720">
        <f>SUM(L40:L42)</f>
        <v>0</v>
      </c>
    </row>
    <row r="44" spans="1:12" ht="14.25" customHeight="1" thickBot="1">
      <c r="A44" s="599">
        <v>35</v>
      </c>
      <c r="B44" s="105" t="s">
        <v>553</v>
      </c>
      <c r="C44" s="106" t="s">
        <v>778</v>
      </c>
      <c r="D44" s="126">
        <v>795</v>
      </c>
      <c r="E44" s="126">
        <v>0</v>
      </c>
      <c r="F44" s="126">
        <v>0</v>
      </c>
      <c r="G44" s="126">
        <f>J44-D44</f>
        <v>5</v>
      </c>
      <c r="H44" s="126">
        <v>0</v>
      </c>
      <c r="I44" s="126">
        <v>0</v>
      </c>
      <c r="J44" s="126">
        <v>800</v>
      </c>
      <c r="K44" s="126">
        <v>0</v>
      </c>
      <c r="L44" s="127">
        <v>0</v>
      </c>
    </row>
    <row r="45" spans="1:12" ht="14.25" customHeight="1">
      <c r="A45" s="599">
        <v>36</v>
      </c>
      <c r="B45" s="1488" t="s">
        <v>57</v>
      </c>
      <c r="C45" s="1111" t="s">
        <v>601</v>
      </c>
      <c r="D45" s="726">
        <v>12227</v>
      </c>
      <c r="E45" s="726" t="s">
        <v>785</v>
      </c>
      <c r="F45" s="726" t="s">
        <v>785</v>
      </c>
      <c r="G45" s="726">
        <f>J45-D45</f>
        <v>920</v>
      </c>
      <c r="H45" s="726">
        <v>0</v>
      </c>
      <c r="I45" s="726">
        <v>0</v>
      </c>
      <c r="J45" s="726">
        <v>13147</v>
      </c>
      <c r="K45" s="726" t="s">
        <v>785</v>
      </c>
      <c r="L45" s="727" t="s">
        <v>785</v>
      </c>
    </row>
    <row r="46" spans="1:12" ht="14.25" customHeight="1">
      <c r="A46" s="599">
        <v>37</v>
      </c>
      <c r="B46" s="1461"/>
      <c r="C46" s="146" t="s">
        <v>58</v>
      </c>
      <c r="D46" s="714">
        <v>1233</v>
      </c>
      <c r="E46" s="714">
        <v>0</v>
      </c>
      <c r="F46" s="714">
        <v>0</v>
      </c>
      <c r="G46" s="714">
        <f>J46-D46</f>
        <v>77</v>
      </c>
      <c r="H46" s="714">
        <v>0</v>
      </c>
      <c r="I46" s="714">
        <v>0</v>
      </c>
      <c r="J46" s="714">
        <v>1310</v>
      </c>
      <c r="K46" s="714">
        <v>0</v>
      </c>
      <c r="L46" s="715">
        <v>0</v>
      </c>
    </row>
    <row r="47" spans="1:12" ht="14.25" customHeight="1">
      <c r="A47" s="599">
        <v>38</v>
      </c>
      <c r="B47" s="1461"/>
      <c r="C47" s="146" t="s">
        <v>59</v>
      </c>
      <c r="D47" s="714">
        <v>1227</v>
      </c>
      <c r="E47" s="714">
        <v>0</v>
      </c>
      <c r="F47" s="714">
        <v>0</v>
      </c>
      <c r="G47" s="714">
        <f>J47-D47</f>
        <v>97</v>
      </c>
      <c r="H47" s="714">
        <v>0</v>
      </c>
      <c r="I47" s="714">
        <v>0</v>
      </c>
      <c r="J47" s="714">
        <v>1324</v>
      </c>
      <c r="K47" s="714">
        <v>0</v>
      </c>
      <c r="L47" s="715">
        <v>0</v>
      </c>
    </row>
    <row r="48" spans="1:12" ht="14.25" customHeight="1" thickBot="1">
      <c r="A48" s="599">
        <v>39</v>
      </c>
      <c r="B48" s="1462"/>
      <c r="C48" s="351" t="s">
        <v>60</v>
      </c>
      <c r="D48" s="717">
        <v>1372</v>
      </c>
      <c r="E48" s="717">
        <v>0</v>
      </c>
      <c r="F48" s="717">
        <v>0</v>
      </c>
      <c r="G48" s="717">
        <f>J48-D48</f>
        <v>477</v>
      </c>
      <c r="H48" s="717">
        <v>0</v>
      </c>
      <c r="I48" s="717">
        <v>0</v>
      </c>
      <c r="J48" s="717">
        <v>1849</v>
      </c>
      <c r="K48" s="717">
        <v>0</v>
      </c>
      <c r="L48" s="718">
        <v>0</v>
      </c>
    </row>
    <row r="49" spans="1:12" ht="14.25" customHeight="1" thickBot="1" thickTop="1">
      <c r="A49" s="710"/>
      <c r="B49" s="1430" t="s">
        <v>603</v>
      </c>
      <c r="C49" s="1475"/>
      <c r="D49" s="719">
        <f>SUM(D45:D48)</f>
        <v>16059</v>
      </c>
      <c r="E49" s="719">
        <f aca="true" t="shared" si="6" ref="E49:K49">SUM(E45:E48)</f>
        <v>0</v>
      </c>
      <c r="F49" s="719">
        <f t="shared" si="6"/>
        <v>0</v>
      </c>
      <c r="G49" s="719">
        <f>SUM(G45:G48)</f>
        <v>1571</v>
      </c>
      <c r="H49" s="719">
        <f t="shared" si="6"/>
        <v>0</v>
      </c>
      <c r="I49" s="719">
        <f t="shared" si="6"/>
        <v>0</v>
      </c>
      <c r="J49" s="719">
        <f t="shared" si="6"/>
        <v>17630</v>
      </c>
      <c r="K49" s="719">
        <f t="shared" si="6"/>
        <v>0</v>
      </c>
      <c r="L49" s="720">
        <f>SUM(L45:L48)</f>
        <v>0</v>
      </c>
    </row>
    <row r="50" spans="1:12" ht="14.25" customHeight="1">
      <c r="A50" s="599">
        <v>40</v>
      </c>
      <c r="B50" s="1432" t="s">
        <v>61</v>
      </c>
      <c r="C50" s="730" t="s">
        <v>0</v>
      </c>
      <c r="D50" s="699">
        <v>2057</v>
      </c>
      <c r="E50" s="699">
        <v>0</v>
      </c>
      <c r="F50" s="699">
        <v>0</v>
      </c>
      <c r="G50" s="699">
        <f>J50-D50</f>
        <v>151</v>
      </c>
      <c r="H50" s="699">
        <v>0</v>
      </c>
      <c r="I50" s="699">
        <v>0</v>
      </c>
      <c r="J50" s="699">
        <v>2208</v>
      </c>
      <c r="K50" s="699">
        <v>0</v>
      </c>
      <c r="L50" s="700">
        <v>0</v>
      </c>
    </row>
    <row r="51" spans="1:12" ht="14.25" customHeight="1">
      <c r="A51" s="599">
        <v>41</v>
      </c>
      <c r="B51" s="1446"/>
      <c r="C51" s="317" t="s">
        <v>682</v>
      </c>
      <c r="D51" s="705">
        <v>1391</v>
      </c>
      <c r="E51" s="705">
        <v>0</v>
      </c>
      <c r="F51" s="705">
        <v>0</v>
      </c>
      <c r="G51" s="705">
        <f>J51-D51</f>
        <v>210</v>
      </c>
      <c r="H51" s="705">
        <v>0</v>
      </c>
      <c r="I51" s="705">
        <v>0</v>
      </c>
      <c r="J51" s="705">
        <v>1601</v>
      </c>
      <c r="K51" s="705">
        <v>0</v>
      </c>
      <c r="L51" s="706">
        <v>0</v>
      </c>
    </row>
    <row r="52" spans="1:12" ht="14.25" customHeight="1" thickBot="1">
      <c r="A52" s="599">
        <v>42</v>
      </c>
      <c r="B52" s="1433"/>
      <c r="C52" s="331" t="s">
        <v>63</v>
      </c>
      <c r="D52" s="708">
        <v>1323</v>
      </c>
      <c r="E52" s="708">
        <v>0</v>
      </c>
      <c r="F52" s="708">
        <v>0</v>
      </c>
      <c r="G52" s="708">
        <f>J52-D52</f>
        <v>765</v>
      </c>
      <c r="H52" s="708">
        <v>0</v>
      </c>
      <c r="I52" s="708">
        <v>0</v>
      </c>
      <c r="J52" s="708">
        <v>2088</v>
      </c>
      <c r="K52" s="708">
        <v>0</v>
      </c>
      <c r="L52" s="724">
        <v>0</v>
      </c>
    </row>
    <row r="53" spans="1:12" ht="14.25" customHeight="1" thickBot="1" thickTop="1">
      <c r="A53" s="599"/>
      <c r="B53" s="1454" t="s">
        <v>609</v>
      </c>
      <c r="C53" s="1474"/>
      <c r="D53" s="273">
        <f>SUM(D50:D52)</f>
        <v>4771</v>
      </c>
      <c r="E53" s="273">
        <f aca="true" t="shared" si="7" ref="E53:L53">SUM(E50:E52)</f>
        <v>0</v>
      </c>
      <c r="F53" s="273">
        <f t="shared" si="7"/>
        <v>0</v>
      </c>
      <c r="G53" s="273">
        <f t="shared" si="7"/>
        <v>1126</v>
      </c>
      <c r="H53" s="273">
        <f t="shared" si="7"/>
        <v>0</v>
      </c>
      <c r="I53" s="273">
        <f t="shared" si="7"/>
        <v>0</v>
      </c>
      <c r="J53" s="273">
        <f t="shared" si="7"/>
        <v>5897</v>
      </c>
      <c r="K53" s="273">
        <f t="shared" si="7"/>
        <v>0</v>
      </c>
      <c r="L53" s="273">
        <f t="shared" si="7"/>
        <v>0</v>
      </c>
    </row>
    <row r="54" spans="1:12" ht="14.25" customHeight="1">
      <c r="A54" s="599">
        <v>43</v>
      </c>
      <c r="B54" s="1455" t="s">
        <v>64</v>
      </c>
      <c r="C54" s="1111" t="s">
        <v>65</v>
      </c>
      <c r="D54" s="726">
        <v>685</v>
      </c>
      <c r="E54" s="726">
        <v>0</v>
      </c>
      <c r="F54" s="726">
        <v>0</v>
      </c>
      <c r="G54" s="726">
        <f>J54-D54</f>
        <v>335</v>
      </c>
      <c r="H54" s="726">
        <v>0</v>
      </c>
      <c r="I54" s="726">
        <v>0</v>
      </c>
      <c r="J54" s="726">
        <v>1020</v>
      </c>
      <c r="K54" s="726">
        <v>0</v>
      </c>
      <c r="L54" s="727">
        <v>0</v>
      </c>
    </row>
    <row r="55" spans="1:12" ht="14.25" customHeight="1">
      <c r="A55" s="599">
        <v>44</v>
      </c>
      <c r="B55" s="1463"/>
      <c r="C55" s="146" t="s">
        <v>66</v>
      </c>
      <c r="D55" s="714">
        <v>825</v>
      </c>
      <c r="E55" s="714">
        <v>0</v>
      </c>
      <c r="F55" s="714">
        <v>0</v>
      </c>
      <c r="G55" s="714">
        <f>J55-D55</f>
        <v>640</v>
      </c>
      <c r="H55" s="714">
        <v>0</v>
      </c>
      <c r="I55" s="714">
        <v>0</v>
      </c>
      <c r="J55" s="714">
        <v>1465</v>
      </c>
      <c r="K55" s="714">
        <v>0</v>
      </c>
      <c r="L55" s="715">
        <v>0</v>
      </c>
    </row>
    <row r="56" spans="1:12" ht="14.25" customHeight="1">
      <c r="A56" s="599">
        <v>45</v>
      </c>
      <c r="B56" s="1463"/>
      <c r="C56" s="146" t="s">
        <v>67</v>
      </c>
      <c r="D56" s="714">
        <v>0</v>
      </c>
      <c r="E56" s="714">
        <v>0</v>
      </c>
      <c r="F56" s="714">
        <v>0</v>
      </c>
      <c r="G56" s="714">
        <v>50</v>
      </c>
      <c r="H56" s="714">
        <v>0</v>
      </c>
      <c r="I56" s="714">
        <v>0</v>
      </c>
      <c r="J56" s="714">
        <v>50</v>
      </c>
      <c r="K56" s="714">
        <v>0</v>
      </c>
      <c r="L56" s="715">
        <v>0</v>
      </c>
    </row>
    <row r="57" spans="1:12" ht="14.25" customHeight="1">
      <c r="A57" s="599">
        <v>46</v>
      </c>
      <c r="B57" s="1463"/>
      <c r="C57" s="146" t="s">
        <v>779</v>
      </c>
      <c r="D57" s="714">
        <v>677</v>
      </c>
      <c r="E57" s="714">
        <v>0</v>
      </c>
      <c r="F57" s="714">
        <v>0</v>
      </c>
      <c r="G57" s="714">
        <f>J57-D57</f>
        <v>574</v>
      </c>
      <c r="H57" s="714">
        <v>0</v>
      </c>
      <c r="I57" s="714">
        <v>0</v>
      </c>
      <c r="J57" s="714">
        <v>1251</v>
      </c>
      <c r="K57" s="714">
        <v>0</v>
      </c>
      <c r="L57" s="715">
        <v>0</v>
      </c>
    </row>
    <row r="58" spans="1:12" ht="14.25" customHeight="1" thickBot="1">
      <c r="A58" s="599">
        <v>47</v>
      </c>
      <c r="B58" s="1456"/>
      <c r="C58" s="351" t="s">
        <v>613</v>
      </c>
      <c r="D58" s="717">
        <v>158</v>
      </c>
      <c r="E58" s="717">
        <v>0</v>
      </c>
      <c r="F58" s="717">
        <v>0</v>
      </c>
      <c r="G58" s="717">
        <f>J58-D58</f>
        <v>674</v>
      </c>
      <c r="H58" s="717">
        <v>0</v>
      </c>
      <c r="I58" s="717">
        <v>0</v>
      </c>
      <c r="J58" s="717">
        <v>832</v>
      </c>
      <c r="K58" s="717">
        <v>0</v>
      </c>
      <c r="L58" s="718">
        <v>0</v>
      </c>
    </row>
    <row r="59" spans="1:12" ht="14.25" customHeight="1" thickBot="1" thickTop="1">
      <c r="A59" s="710"/>
      <c r="B59" s="1430" t="s">
        <v>614</v>
      </c>
      <c r="C59" s="1475"/>
      <c r="D59" s="719">
        <f>SUM(D54:D58)</f>
        <v>2345</v>
      </c>
      <c r="E59" s="719">
        <f aca="true" t="shared" si="8" ref="E59:K59">SUM(E54:E58)</f>
        <v>0</v>
      </c>
      <c r="F59" s="719">
        <f t="shared" si="8"/>
        <v>0</v>
      </c>
      <c r="G59" s="719">
        <f t="shared" si="8"/>
        <v>2273</v>
      </c>
      <c r="H59" s="719">
        <f t="shared" si="8"/>
        <v>0</v>
      </c>
      <c r="I59" s="719">
        <f t="shared" si="8"/>
        <v>0</v>
      </c>
      <c r="J59" s="719">
        <f t="shared" si="8"/>
        <v>4618</v>
      </c>
      <c r="K59" s="719">
        <f t="shared" si="8"/>
        <v>0</v>
      </c>
      <c r="L59" s="720">
        <f>SUM(L54:L58)</f>
        <v>0</v>
      </c>
    </row>
    <row r="60" spans="1:12" ht="14.25" customHeight="1">
      <c r="A60" s="599">
        <v>48</v>
      </c>
      <c r="B60" s="1434" t="s">
        <v>70</v>
      </c>
      <c r="C60" s="730" t="s">
        <v>71</v>
      </c>
      <c r="D60" s="699">
        <v>974</v>
      </c>
      <c r="E60" s="699" t="s">
        <v>785</v>
      </c>
      <c r="F60" s="699" t="s">
        <v>785</v>
      </c>
      <c r="G60" s="699">
        <f>J60-D60</f>
        <v>107</v>
      </c>
      <c r="H60" s="699">
        <v>0</v>
      </c>
      <c r="I60" s="699">
        <v>0</v>
      </c>
      <c r="J60" s="699">
        <v>1081</v>
      </c>
      <c r="K60" s="699">
        <v>0</v>
      </c>
      <c r="L60" s="700" t="s">
        <v>785</v>
      </c>
    </row>
    <row r="61" spans="1:12" ht="14.25" customHeight="1" thickBot="1">
      <c r="A61" s="599">
        <v>49</v>
      </c>
      <c r="B61" s="1363"/>
      <c r="C61" s="331" t="s">
        <v>780</v>
      </c>
      <c r="D61" s="708">
        <v>3990</v>
      </c>
      <c r="E61" s="708">
        <v>0</v>
      </c>
      <c r="F61" s="708">
        <v>0</v>
      </c>
      <c r="G61" s="708">
        <f>J61-D61</f>
        <v>6186</v>
      </c>
      <c r="H61" s="708">
        <v>0</v>
      </c>
      <c r="I61" s="708">
        <v>0</v>
      </c>
      <c r="J61" s="708">
        <v>10176</v>
      </c>
      <c r="K61" s="708">
        <v>0</v>
      </c>
      <c r="L61" s="724">
        <v>0</v>
      </c>
    </row>
    <row r="62" spans="1:12" ht="14.25" customHeight="1" thickBot="1" thickTop="1">
      <c r="A62" s="710"/>
      <c r="B62" s="1454" t="s">
        <v>617</v>
      </c>
      <c r="C62" s="1474"/>
      <c r="D62" s="273">
        <f>SUM(D60:D61)</f>
        <v>4964</v>
      </c>
      <c r="E62" s="273">
        <f aca="true" t="shared" si="9" ref="E62:L62">SUM(E60:E61)</f>
        <v>0</v>
      </c>
      <c r="F62" s="273">
        <f t="shared" si="9"/>
        <v>0</v>
      </c>
      <c r="G62" s="273">
        <f t="shared" si="9"/>
        <v>6293</v>
      </c>
      <c r="H62" s="273">
        <f t="shared" si="9"/>
        <v>0</v>
      </c>
      <c r="I62" s="273">
        <f t="shared" si="9"/>
        <v>0</v>
      </c>
      <c r="J62" s="273">
        <f t="shared" si="9"/>
        <v>11257</v>
      </c>
      <c r="K62" s="273">
        <f t="shared" si="9"/>
        <v>0</v>
      </c>
      <c r="L62" s="273">
        <f t="shared" si="9"/>
        <v>0</v>
      </c>
    </row>
    <row r="63" spans="1:12" ht="14.25" customHeight="1">
      <c r="A63" s="599">
        <v>50</v>
      </c>
      <c r="B63" s="1440" t="s">
        <v>73</v>
      </c>
      <c r="C63" s="1111" t="s">
        <v>781</v>
      </c>
      <c r="D63" s="726">
        <v>1024</v>
      </c>
      <c r="E63" s="726">
        <v>0</v>
      </c>
      <c r="F63" s="726">
        <v>0</v>
      </c>
      <c r="G63" s="726">
        <f>J63-D63</f>
        <v>247</v>
      </c>
      <c r="H63" s="726">
        <v>0</v>
      </c>
      <c r="I63" s="726">
        <v>0</v>
      </c>
      <c r="J63" s="726">
        <v>1271</v>
      </c>
      <c r="K63" s="726">
        <v>0</v>
      </c>
      <c r="L63" s="727">
        <v>0</v>
      </c>
    </row>
    <row r="64" spans="1:12" ht="14.25" customHeight="1" thickBot="1">
      <c r="A64" s="599">
        <v>51</v>
      </c>
      <c r="B64" s="1354"/>
      <c r="C64" s="351" t="s">
        <v>782</v>
      </c>
      <c r="D64" s="717">
        <v>2536</v>
      </c>
      <c r="E64" s="717">
        <v>0</v>
      </c>
      <c r="F64" s="717">
        <v>0</v>
      </c>
      <c r="G64" s="717">
        <f>J64-D64</f>
        <v>799</v>
      </c>
      <c r="H64" s="717">
        <v>0</v>
      </c>
      <c r="I64" s="717">
        <v>0</v>
      </c>
      <c r="J64" s="717">
        <v>3335</v>
      </c>
      <c r="K64" s="717">
        <v>0</v>
      </c>
      <c r="L64" s="718">
        <v>0</v>
      </c>
    </row>
    <row r="65" spans="1:12" ht="14.25" customHeight="1" thickBot="1" thickTop="1">
      <c r="A65" s="710"/>
      <c r="B65" s="1430" t="s">
        <v>621</v>
      </c>
      <c r="C65" s="1475"/>
      <c r="D65" s="719">
        <f>SUM(D63:D64)</f>
        <v>3560</v>
      </c>
      <c r="E65" s="719">
        <f aca="true" t="shared" si="10" ref="E65:K65">SUM(E63:E64)</f>
        <v>0</v>
      </c>
      <c r="F65" s="719">
        <f t="shared" si="10"/>
        <v>0</v>
      </c>
      <c r="G65" s="719">
        <f t="shared" si="10"/>
        <v>1046</v>
      </c>
      <c r="H65" s="719">
        <f t="shared" si="10"/>
        <v>0</v>
      </c>
      <c r="I65" s="719">
        <f t="shared" si="10"/>
        <v>0</v>
      </c>
      <c r="J65" s="719">
        <f t="shared" si="10"/>
        <v>4606</v>
      </c>
      <c r="K65" s="719">
        <f t="shared" si="10"/>
        <v>0</v>
      </c>
      <c r="L65" s="720">
        <f>SUM(L63:L64)</f>
        <v>0</v>
      </c>
    </row>
    <row r="66" spans="1:12" ht="14.25" customHeight="1" thickBot="1">
      <c r="A66" s="599">
        <v>52</v>
      </c>
      <c r="B66" s="105" t="s">
        <v>77</v>
      </c>
      <c r="C66" s="106" t="s">
        <v>78</v>
      </c>
      <c r="D66" s="126">
        <v>2738</v>
      </c>
      <c r="E66" s="126">
        <v>0</v>
      </c>
      <c r="F66" s="126">
        <v>0</v>
      </c>
      <c r="G66" s="126">
        <f aca="true" t="shared" si="11" ref="G66:G72">J66-D66</f>
        <v>718</v>
      </c>
      <c r="H66" s="126">
        <v>0</v>
      </c>
      <c r="I66" s="126">
        <v>0</v>
      </c>
      <c r="J66" s="126">
        <v>3456</v>
      </c>
      <c r="K66" s="126">
        <v>0</v>
      </c>
      <c r="L66" s="127">
        <v>0</v>
      </c>
    </row>
    <row r="67" spans="1:12" ht="14.25" customHeight="1" thickBot="1">
      <c r="A67" s="599">
        <v>53</v>
      </c>
      <c r="B67" s="91" t="s">
        <v>79</v>
      </c>
      <c r="C67" s="103" t="s">
        <v>80</v>
      </c>
      <c r="D67" s="124">
        <v>4628</v>
      </c>
      <c r="E67" s="124">
        <v>0</v>
      </c>
      <c r="F67" s="124">
        <v>0</v>
      </c>
      <c r="G67" s="124">
        <f t="shared" si="11"/>
        <v>207</v>
      </c>
      <c r="H67" s="124">
        <v>0</v>
      </c>
      <c r="I67" s="124">
        <v>0</v>
      </c>
      <c r="J67" s="124">
        <v>4835</v>
      </c>
      <c r="K67" s="124">
        <v>0</v>
      </c>
      <c r="L67" s="125">
        <v>0</v>
      </c>
    </row>
    <row r="68" spans="1:12" ht="14.25" customHeight="1" thickBot="1">
      <c r="A68" s="599">
        <v>54</v>
      </c>
      <c r="B68" s="602" t="s">
        <v>81</v>
      </c>
      <c r="C68" s="721" t="s">
        <v>82</v>
      </c>
      <c r="D68" s="702">
        <v>2441</v>
      </c>
      <c r="E68" s="702">
        <v>0</v>
      </c>
      <c r="F68" s="702">
        <v>0</v>
      </c>
      <c r="G68" s="124">
        <f t="shared" si="11"/>
        <v>813</v>
      </c>
      <c r="H68" s="702">
        <v>0</v>
      </c>
      <c r="I68" s="702">
        <v>0</v>
      </c>
      <c r="J68" s="702">
        <v>3254</v>
      </c>
      <c r="K68" s="702">
        <v>0</v>
      </c>
      <c r="L68" s="703">
        <v>0</v>
      </c>
    </row>
    <row r="69" spans="1:12" ht="14.25" customHeight="1" thickBot="1">
      <c r="A69" s="599">
        <v>55</v>
      </c>
      <c r="B69" s="91" t="s">
        <v>83</v>
      </c>
      <c r="C69" s="103" t="s">
        <v>84</v>
      </c>
      <c r="D69" s="124">
        <v>3533</v>
      </c>
      <c r="E69" s="124">
        <v>0</v>
      </c>
      <c r="F69" s="124">
        <v>0</v>
      </c>
      <c r="G69" s="124">
        <f t="shared" si="11"/>
        <v>555</v>
      </c>
      <c r="H69" s="124">
        <v>0</v>
      </c>
      <c r="I69" s="124">
        <v>0</v>
      </c>
      <c r="J69" s="124">
        <v>4088</v>
      </c>
      <c r="K69" s="124">
        <v>0</v>
      </c>
      <c r="L69" s="125">
        <v>0</v>
      </c>
    </row>
    <row r="70" spans="1:12" ht="14.25" customHeight="1" thickBot="1">
      <c r="A70" s="599">
        <v>56</v>
      </c>
      <c r="B70" s="601" t="s">
        <v>85</v>
      </c>
      <c r="C70" s="263" t="s">
        <v>86</v>
      </c>
      <c r="D70" s="702">
        <v>1925</v>
      </c>
      <c r="E70" s="702">
        <v>0</v>
      </c>
      <c r="F70" s="702">
        <v>0</v>
      </c>
      <c r="G70" s="126">
        <f t="shared" si="11"/>
        <v>248</v>
      </c>
      <c r="H70" s="702">
        <v>0</v>
      </c>
      <c r="I70" s="702">
        <v>0</v>
      </c>
      <c r="J70" s="702">
        <v>2173</v>
      </c>
      <c r="K70" s="702">
        <v>0</v>
      </c>
      <c r="L70" s="703">
        <v>0</v>
      </c>
    </row>
    <row r="71" spans="1:12" ht="14.25" customHeight="1" thickBot="1">
      <c r="A71" s="731">
        <v>57</v>
      </c>
      <c r="B71" s="91" t="s">
        <v>87</v>
      </c>
      <c r="C71" s="103" t="s">
        <v>783</v>
      </c>
      <c r="D71" s="124">
        <v>2142</v>
      </c>
      <c r="E71" s="124">
        <v>0</v>
      </c>
      <c r="F71" s="124">
        <v>0</v>
      </c>
      <c r="G71" s="124">
        <f t="shared" si="11"/>
        <v>328</v>
      </c>
      <c r="H71" s="124">
        <v>0</v>
      </c>
      <c r="I71" s="124">
        <v>0</v>
      </c>
      <c r="J71" s="124">
        <v>2470</v>
      </c>
      <c r="K71" s="124">
        <v>0</v>
      </c>
      <c r="L71" s="125">
        <v>0</v>
      </c>
    </row>
    <row r="72" spans="1:12" ht="14.25" customHeight="1" thickBot="1">
      <c r="A72" s="599">
        <v>58</v>
      </c>
      <c r="B72" s="128" t="s">
        <v>89</v>
      </c>
      <c r="C72" s="106" t="s">
        <v>90</v>
      </c>
      <c r="D72" s="273">
        <v>864</v>
      </c>
      <c r="E72" s="273">
        <v>0</v>
      </c>
      <c r="F72" s="273">
        <v>0</v>
      </c>
      <c r="G72" s="126">
        <f t="shared" si="11"/>
        <v>1690</v>
      </c>
      <c r="H72" s="273">
        <v>0</v>
      </c>
      <c r="I72" s="273">
        <v>0</v>
      </c>
      <c r="J72" s="273">
        <v>2554</v>
      </c>
      <c r="K72" s="273">
        <v>0</v>
      </c>
      <c r="L72" s="725">
        <v>0</v>
      </c>
    </row>
    <row r="73" spans="1:12" ht="14.25" customHeight="1">
      <c r="A73" s="731"/>
      <c r="B73" s="1440" t="s">
        <v>91</v>
      </c>
      <c r="C73" s="1111" t="s">
        <v>601</v>
      </c>
      <c r="D73" s="726">
        <v>7441</v>
      </c>
      <c r="E73" s="726" t="s">
        <v>1161</v>
      </c>
      <c r="F73" s="726" t="s">
        <v>1161</v>
      </c>
      <c r="G73" s="726">
        <f>J73-D73</f>
        <v>2838</v>
      </c>
      <c r="H73" s="726"/>
      <c r="I73" s="726"/>
      <c r="J73" s="726">
        <v>10279</v>
      </c>
      <c r="K73" s="726"/>
      <c r="L73" s="727"/>
    </row>
    <row r="74" spans="1:12" ht="14.25" customHeight="1">
      <c r="A74" s="731">
        <v>59</v>
      </c>
      <c r="B74" s="1171"/>
      <c r="C74" s="369" t="s">
        <v>92</v>
      </c>
      <c r="D74" s="716">
        <v>1081</v>
      </c>
      <c r="E74" s="716">
        <v>0</v>
      </c>
      <c r="F74" s="716">
        <v>0</v>
      </c>
      <c r="G74" s="716">
        <f>J74-D74</f>
        <v>100</v>
      </c>
      <c r="H74" s="716">
        <v>0</v>
      </c>
      <c r="I74" s="716">
        <v>0</v>
      </c>
      <c r="J74" s="716">
        <v>1181</v>
      </c>
      <c r="K74" s="716">
        <v>0</v>
      </c>
      <c r="L74" s="1059">
        <v>0</v>
      </c>
    </row>
    <row r="75" spans="1:12" ht="14.25" customHeight="1" thickBot="1">
      <c r="A75" s="731">
        <v>60</v>
      </c>
      <c r="B75" s="1354"/>
      <c r="C75" s="351" t="s">
        <v>784</v>
      </c>
      <c r="D75" s="717">
        <v>1437</v>
      </c>
      <c r="E75" s="717">
        <v>0</v>
      </c>
      <c r="F75" s="717">
        <v>0</v>
      </c>
      <c r="G75" s="717">
        <f>J75-D75</f>
        <v>308</v>
      </c>
      <c r="H75" s="717">
        <v>0</v>
      </c>
      <c r="I75" s="717">
        <v>0</v>
      </c>
      <c r="J75" s="717">
        <v>1745</v>
      </c>
      <c r="K75" s="717">
        <v>0</v>
      </c>
      <c r="L75" s="718">
        <v>0</v>
      </c>
    </row>
    <row r="76" spans="1:12" ht="14.25" customHeight="1" thickBot="1" thickTop="1">
      <c r="A76" s="710"/>
      <c r="B76" s="1430" t="s">
        <v>630</v>
      </c>
      <c r="C76" s="1475"/>
      <c r="D76" s="719">
        <f>SUM(D73:D75)</f>
        <v>9959</v>
      </c>
      <c r="E76" s="719">
        <f aca="true" t="shared" si="12" ref="E76:L76">SUM(E73:E75)</f>
        <v>0</v>
      </c>
      <c r="F76" s="719">
        <f t="shared" si="12"/>
        <v>0</v>
      </c>
      <c r="G76" s="719">
        <f t="shared" si="12"/>
        <v>3246</v>
      </c>
      <c r="H76" s="719">
        <f t="shared" si="12"/>
        <v>0</v>
      </c>
      <c r="I76" s="719">
        <f t="shared" si="12"/>
        <v>0</v>
      </c>
      <c r="J76" s="719">
        <f t="shared" si="12"/>
        <v>13205</v>
      </c>
      <c r="K76" s="719">
        <f t="shared" si="12"/>
        <v>0</v>
      </c>
      <c r="L76" s="720">
        <f t="shared" si="12"/>
        <v>0</v>
      </c>
    </row>
    <row r="77" spans="1:12" ht="14.25" customHeight="1" thickBot="1">
      <c r="A77" s="599">
        <v>61</v>
      </c>
      <c r="B77" s="105" t="s">
        <v>94</v>
      </c>
      <c r="C77" s="106" t="s">
        <v>95</v>
      </c>
      <c r="D77" s="126">
        <v>1198</v>
      </c>
      <c r="E77" s="126">
        <v>0</v>
      </c>
      <c r="F77" s="126">
        <v>0</v>
      </c>
      <c r="G77" s="126">
        <f>J77-D77</f>
        <v>3248</v>
      </c>
      <c r="H77" s="126">
        <v>0</v>
      </c>
      <c r="I77" s="126">
        <v>0</v>
      </c>
      <c r="J77" s="126">
        <v>4446</v>
      </c>
      <c r="K77" s="126">
        <v>0</v>
      </c>
      <c r="L77" s="127">
        <v>0</v>
      </c>
    </row>
    <row r="78" spans="1:12" ht="14.25" customHeight="1" thickBot="1">
      <c r="A78" s="732">
        <v>62</v>
      </c>
      <c r="B78" s="271" t="s">
        <v>94</v>
      </c>
      <c r="C78" s="267" t="s">
        <v>96</v>
      </c>
      <c r="D78" s="719">
        <v>0</v>
      </c>
      <c r="E78" s="719">
        <v>0</v>
      </c>
      <c r="F78" s="719">
        <v>0</v>
      </c>
      <c r="G78" s="719">
        <f>J78-D78</f>
        <v>56</v>
      </c>
      <c r="H78" s="719">
        <v>0</v>
      </c>
      <c r="I78" s="719">
        <v>0</v>
      </c>
      <c r="J78" s="719">
        <v>56</v>
      </c>
      <c r="K78" s="719">
        <v>0</v>
      </c>
      <c r="L78" s="720">
        <v>0</v>
      </c>
    </row>
    <row r="79" spans="3:11" ht="17.25" customHeight="1">
      <c r="C79" s="1"/>
      <c r="D79" s="1"/>
      <c r="E79" s="1"/>
      <c r="F79" s="1"/>
      <c r="G79" s="1"/>
      <c r="H79" s="1"/>
      <c r="I79" s="1"/>
      <c r="J79" s="1"/>
      <c r="K79" s="1"/>
    </row>
    <row r="80" spans="3:11" ht="17.25" customHeight="1"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35">
    <mergeCell ref="D23:L23"/>
    <mergeCell ref="D24:L24"/>
    <mergeCell ref="D25:L25"/>
    <mergeCell ref="B43:C43"/>
    <mergeCell ref="B45:B48"/>
    <mergeCell ref="B49:C49"/>
    <mergeCell ref="B36:C36"/>
    <mergeCell ref="B37:B38"/>
    <mergeCell ref="B39:C39"/>
    <mergeCell ref="B21:C21"/>
    <mergeCell ref="B22:B25"/>
    <mergeCell ref="A1:A2"/>
    <mergeCell ref="B1:B2"/>
    <mergeCell ref="C1:C2"/>
    <mergeCell ref="B73:B75"/>
    <mergeCell ref="B40:B42"/>
    <mergeCell ref="B76:C76"/>
    <mergeCell ref="B50:B52"/>
    <mergeCell ref="B53:C53"/>
    <mergeCell ref="B54:B58"/>
    <mergeCell ref="B59:C59"/>
    <mergeCell ref="B60:B61"/>
    <mergeCell ref="B62:C62"/>
    <mergeCell ref="B63:B64"/>
    <mergeCell ref="B65:C65"/>
    <mergeCell ref="B26:C26"/>
    <mergeCell ref="B29:B31"/>
    <mergeCell ref="B32:C32"/>
    <mergeCell ref="B34:B35"/>
    <mergeCell ref="J1:L1"/>
    <mergeCell ref="B4:B13"/>
    <mergeCell ref="B14:C14"/>
    <mergeCell ref="B15:B20"/>
    <mergeCell ref="D1:F1"/>
    <mergeCell ref="G1:I1"/>
  </mergeCells>
  <printOptions/>
  <pageMargins left="0.9055118110236221" right="0.35433070866141736" top="0.58" bottom="0.34" header="0.31496062992125984" footer="0.2"/>
  <pageSetup horizontalDpi="600" verticalDpi="600" orientation="portrait" paperSize="9" scale="67" r:id="rId1"/>
  <headerFooter alignWithMargins="0">
    <oddHeader>&amp;C&amp;14資料(2)</oddHeader>
    <oddFooter>&amp;C５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K7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3" max="3" width="14.00390625" style="0" bestFit="1" customWidth="1"/>
    <col min="6" max="6" width="12.00390625" style="0" bestFit="1" customWidth="1"/>
    <col min="8" max="8" width="16.625" style="0" bestFit="1" customWidth="1"/>
    <col min="9" max="10" width="10.50390625" style="0" bestFit="1" customWidth="1"/>
    <col min="11" max="11" width="23.50390625" style="0" bestFit="1" customWidth="1"/>
  </cols>
  <sheetData>
    <row r="1" spans="1:11" ht="13.5">
      <c r="A1" s="1443" t="s">
        <v>97</v>
      </c>
      <c r="B1" s="1480" t="s">
        <v>98</v>
      </c>
      <c r="C1" s="860"/>
      <c r="D1" s="1494" t="s">
        <v>917</v>
      </c>
      <c r="E1" s="1494"/>
      <c r="F1" s="1495"/>
      <c r="G1" s="1495"/>
      <c r="H1" s="1495"/>
      <c r="I1" s="1496"/>
      <c r="J1" s="1497"/>
      <c r="K1" s="1498"/>
    </row>
    <row r="2" spans="1:11" ht="23.25" thickBot="1">
      <c r="A2" s="1492"/>
      <c r="B2" s="1493"/>
      <c r="C2" s="65" t="s">
        <v>918</v>
      </c>
      <c r="D2" s="861" t="s">
        <v>919</v>
      </c>
      <c r="E2" s="861" t="s">
        <v>920</v>
      </c>
      <c r="F2" s="861" t="s">
        <v>921</v>
      </c>
      <c r="G2" s="861" t="s">
        <v>922</v>
      </c>
      <c r="H2" s="861" t="s">
        <v>923</v>
      </c>
      <c r="I2" s="862" t="s">
        <v>1242</v>
      </c>
      <c r="J2" s="65" t="s">
        <v>924</v>
      </c>
      <c r="K2" s="863" t="s">
        <v>925</v>
      </c>
    </row>
    <row r="3" spans="1:11" ht="14.25" thickBot="1">
      <c r="A3" s="91" t="s">
        <v>926</v>
      </c>
      <c r="B3" s="92" t="s">
        <v>927</v>
      </c>
      <c r="C3" s="95" t="s">
        <v>928</v>
      </c>
      <c r="D3" s="94">
        <v>2</v>
      </c>
      <c r="E3" s="95" t="s">
        <v>928</v>
      </c>
      <c r="F3" s="94">
        <v>324</v>
      </c>
      <c r="G3" s="95" t="s">
        <v>928</v>
      </c>
      <c r="H3" s="94">
        <v>2</v>
      </c>
      <c r="I3" s="94">
        <v>0</v>
      </c>
      <c r="J3" s="864">
        <v>139</v>
      </c>
      <c r="K3" s="865"/>
    </row>
    <row r="4" spans="1:11" ht="13.5">
      <c r="A4" s="1434" t="s">
        <v>929</v>
      </c>
      <c r="B4" s="866" t="s">
        <v>930</v>
      </c>
      <c r="C4" s="867" t="s">
        <v>928</v>
      </c>
      <c r="D4" s="868">
        <v>1</v>
      </c>
      <c r="E4" s="867" t="s">
        <v>928</v>
      </c>
      <c r="F4" s="868">
        <v>248</v>
      </c>
      <c r="G4" s="867" t="s">
        <v>928</v>
      </c>
      <c r="H4" s="868">
        <v>107</v>
      </c>
      <c r="I4" s="868">
        <v>84</v>
      </c>
      <c r="J4" s="867" t="s">
        <v>172</v>
      </c>
      <c r="K4" s="869" t="s">
        <v>1057</v>
      </c>
    </row>
    <row r="5" spans="1:11" ht="13.5">
      <c r="A5" s="1174"/>
      <c r="B5" s="72" t="s">
        <v>935</v>
      </c>
      <c r="C5" s="98" t="s">
        <v>928</v>
      </c>
      <c r="D5" s="98" t="s">
        <v>172</v>
      </c>
      <c r="E5" s="98" t="s">
        <v>928</v>
      </c>
      <c r="F5" s="1020" t="s">
        <v>1058</v>
      </c>
      <c r="G5" s="98" t="s">
        <v>172</v>
      </c>
      <c r="H5" s="98" t="s">
        <v>172</v>
      </c>
      <c r="I5" s="98" t="s">
        <v>172</v>
      </c>
      <c r="J5" s="98" t="s">
        <v>172</v>
      </c>
      <c r="K5" s="870"/>
    </row>
    <row r="6" spans="1:11" ht="13.5">
      <c r="A6" s="1174"/>
      <c r="B6" s="72" t="s">
        <v>934</v>
      </c>
      <c r="C6" s="98" t="s">
        <v>932</v>
      </c>
      <c r="D6" s="98" t="s">
        <v>172</v>
      </c>
      <c r="E6" s="98" t="s">
        <v>172</v>
      </c>
      <c r="F6" s="98" t="s">
        <v>172</v>
      </c>
      <c r="G6" s="98" t="s">
        <v>172</v>
      </c>
      <c r="H6" s="98" t="s">
        <v>172</v>
      </c>
      <c r="I6" s="98" t="s">
        <v>172</v>
      </c>
      <c r="J6" s="98" t="s">
        <v>172</v>
      </c>
      <c r="K6" s="870"/>
    </row>
    <row r="7" spans="1:11" ht="13.5">
      <c r="A7" s="1174"/>
      <c r="B7" s="72" t="s">
        <v>936</v>
      </c>
      <c r="C7" s="98" t="s">
        <v>932</v>
      </c>
      <c r="D7" s="98" t="s">
        <v>172</v>
      </c>
      <c r="E7" s="98" t="s">
        <v>172</v>
      </c>
      <c r="F7" s="98" t="s">
        <v>172</v>
      </c>
      <c r="G7" s="98" t="s">
        <v>172</v>
      </c>
      <c r="H7" s="98" t="s">
        <v>172</v>
      </c>
      <c r="I7" s="98" t="s">
        <v>172</v>
      </c>
      <c r="J7" s="98" t="s">
        <v>172</v>
      </c>
      <c r="K7" s="870"/>
    </row>
    <row r="8" spans="1:11" ht="13.5">
      <c r="A8" s="1174"/>
      <c r="B8" s="72" t="s">
        <v>933</v>
      </c>
      <c r="C8" s="98" t="s">
        <v>932</v>
      </c>
      <c r="D8" s="98" t="s">
        <v>172</v>
      </c>
      <c r="E8" s="98" t="s">
        <v>172</v>
      </c>
      <c r="F8" s="98" t="s">
        <v>172</v>
      </c>
      <c r="G8" s="98" t="s">
        <v>172</v>
      </c>
      <c r="H8" s="98" t="s">
        <v>172</v>
      </c>
      <c r="I8" s="98" t="s">
        <v>172</v>
      </c>
      <c r="J8" s="98" t="s">
        <v>172</v>
      </c>
      <c r="K8" s="870"/>
    </row>
    <row r="9" spans="1:11" ht="13.5">
      <c r="A9" s="1174"/>
      <c r="B9" s="72" t="s">
        <v>931</v>
      </c>
      <c r="C9" s="98" t="s">
        <v>932</v>
      </c>
      <c r="D9" s="98" t="s">
        <v>172</v>
      </c>
      <c r="E9" s="98" t="s">
        <v>172</v>
      </c>
      <c r="F9" s="98" t="s">
        <v>172</v>
      </c>
      <c r="G9" s="98" t="s">
        <v>172</v>
      </c>
      <c r="H9" s="98" t="s">
        <v>172</v>
      </c>
      <c r="I9" s="98" t="s">
        <v>172</v>
      </c>
      <c r="J9" s="98" t="s">
        <v>172</v>
      </c>
      <c r="K9" s="870"/>
    </row>
    <row r="10" spans="1:11" ht="13.5">
      <c r="A10" s="1174"/>
      <c r="B10" s="130" t="s">
        <v>938</v>
      </c>
      <c r="C10" s="872" t="s">
        <v>932</v>
      </c>
      <c r="D10" s="872" t="s">
        <v>172</v>
      </c>
      <c r="E10" s="872" t="s">
        <v>172</v>
      </c>
      <c r="F10" s="872" t="s">
        <v>172</v>
      </c>
      <c r="G10" s="872" t="s">
        <v>172</v>
      </c>
      <c r="H10" s="872" t="s">
        <v>172</v>
      </c>
      <c r="I10" s="872" t="s">
        <v>172</v>
      </c>
      <c r="J10" s="872" t="s">
        <v>172</v>
      </c>
      <c r="K10" s="873"/>
    </row>
    <row r="11" spans="1:11" ht="13.5">
      <c r="A11" s="1174"/>
      <c r="B11" s="72" t="s">
        <v>937</v>
      </c>
      <c r="C11" s="98" t="s">
        <v>932</v>
      </c>
      <c r="D11" s="98" t="s">
        <v>172</v>
      </c>
      <c r="E11" s="98" t="s">
        <v>172</v>
      </c>
      <c r="F11" s="98" t="s">
        <v>172</v>
      </c>
      <c r="G11" s="98" t="s">
        <v>172</v>
      </c>
      <c r="H11" s="98" t="s">
        <v>172</v>
      </c>
      <c r="I11" s="98" t="s">
        <v>172</v>
      </c>
      <c r="J11" s="98" t="s">
        <v>172</v>
      </c>
      <c r="K11" s="870"/>
    </row>
    <row r="12" spans="1:11" ht="13.5">
      <c r="A12" s="1174"/>
      <c r="B12" s="72" t="s">
        <v>1059</v>
      </c>
      <c r="C12" s="872" t="s">
        <v>932</v>
      </c>
      <c r="D12" s="98" t="s">
        <v>172</v>
      </c>
      <c r="E12" s="98" t="s">
        <v>172</v>
      </c>
      <c r="F12" s="98" t="s">
        <v>172</v>
      </c>
      <c r="G12" s="98" t="s">
        <v>172</v>
      </c>
      <c r="H12" s="98" t="s">
        <v>172</v>
      </c>
      <c r="I12" s="98" t="s">
        <v>172</v>
      </c>
      <c r="J12" s="98" t="s">
        <v>172</v>
      </c>
      <c r="K12" s="870"/>
    </row>
    <row r="13" spans="1:11" ht="14.25" thickBot="1">
      <c r="A13" s="1361"/>
      <c r="B13" s="895" t="s">
        <v>1060</v>
      </c>
      <c r="C13" s="872" t="s">
        <v>932</v>
      </c>
      <c r="D13" s="872" t="s">
        <v>172</v>
      </c>
      <c r="E13" s="872" t="s">
        <v>172</v>
      </c>
      <c r="F13" s="872" t="s">
        <v>172</v>
      </c>
      <c r="G13" s="872" t="s">
        <v>172</v>
      </c>
      <c r="H13" s="872" t="s">
        <v>172</v>
      </c>
      <c r="I13" s="872" t="s">
        <v>172</v>
      </c>
      <c r="J13" s="872" t="s">
        <v>172</v>
      </c>
      <c r="K13" s="1001"/>
    </row>
    <row r="14" spans="1:11" ht="15" thickBot="1" thickTop="1">
      <c r="A14" s="1499" t="s">
        <v>939</v>
      </c>
      <c r="B14" s="1500"/>
      <c r="C14" s="874" t="s">
        <v>940</v>
      </c>
      <c r="D14" s="784">
        <v>1</v>
      </c>
      <c r="E14" s="874" t="s">
        <v>940</v>
      </c>
      <c r="F14" s="784">
        <v>248</v>
      </c>
      <c r="G14" s="875" t="s">
        <v>941</v>
      </c>
      <c r="H14" s="784">
        <v>107</v>
      </c>
      <c r="I14" s="784">
        <v>84</v>
      </c>
      <c r="J14" s="784">
        <v>0</v>
      </c>
      <c r="K14" s="876"/>
    </row>
    <row r="15" spans="1:11" ht="14.25" thickBot="1">
      <c r="A15" s="1455" t="s">
        <v>942</v>
      </c>
      <c r="B15" s="877" t="s">
        <v>943</v>
      </c>
      <c r="C15" s="878" t="s">
        <v>928</v>
      </c>
      <c r="D15" s="879" t="s">
        <v>1093</v>
      </c>
      <c r="E15" s="878" t="s">
        <v>928</v>
      </c>
      <c r="F15" s="879">
        <v>96</v>
      </c>
      <c r="G15" s="878" t="s">
        <v>928</v>
      </c>
      <c r="H15" s="879">
        <v>248</v>
      </c>
      <c r="I15" s="879">
        <v>0</v>
      </c>
      <c r="J15" s="880">
        <v>140</v>
      </c>
      <c r="K15" s="881"/>
    </row>
    <row r="16" spans="1:11" ht="13.5">
      <c r="A16" s="1463"/>
      <c r="B16" s="855" t="s">
        <v>1101</v>
      </c>
      <c r="C16" s="882" t="s">
        <v>928</v>
      </c>
      <c r="D16" s="879" t="s">
        <v>1093</v>
      </c>
      <c r="E16" s="882" t="s">
        <v>932</v>
      </c>
      <c r="F16" s="882" t="s">
        <v>1100</v>
      </c>
      <c r="G16" s="882" t="s">
        <v>932</v>
      </c>
      <c r="H16" s="882" t="s">
        <v>172</v>
      </c>
      <c r="I16" s="883">
        <v>0</v>
      </c>
      <c r="J16" s="884">
        <v>37</v>
      </c>
      <c r="K16" s="885"/>
    </row>
    <row r="17" spans="1:11" ht="13.5">
      <c r="A17" s="1463"/>
      <c r="B17" s="855" t="s">
        <v>945</v>
      </c>
      <c r="C17" s="882" t="s">
        <v>928</v>
      </c>
      <c r="D17" s="883" t="s">
        <v>946</v>
      </c>
      <c r="E17" s="882" t="s">
        <v>932</v>
      </c>
      <c r="F17" s="882" t="s">
        <v>172</v>
      </c>
      <c r="G17" s="882" t="s">
        <v>932</v>
      </c>
      <c r="H17" s="882" t="s">
        <v>172</v>
      </c>
      <c r="I17" s="883">
        <v>0</v>
      </c>
      <c r="J17" s="884">
        <v>2</v>
      </c>
      <c r="K17" s="885"/>
    </row>
    <row r="18" spans="1:11" ht="13.5">
      <c r="A18" s="1463"/>
      <c r="B18" s="855" t="s">
        <v>947</v>
      </c>
      <c r="C18" s="882" t="s">
        <v>928</v>
      </c>
      <c r="D18" s="883" t="s">
        <v>948</v>
      </c>
      <c r="E18" s="882" t="s">
        <v>932</v>
      </c>
      <c r="F18" s="882" t="s">
        <v>172</v>
      </c>
      <c r="G18" s="882" t="s">
        <v>932</v>
      </c>
      <c r="H18" s="882" t="s">
        <v>172</v>
      </c>
      <c r="I18" s="883">
        <v>0</v>
      </c>
      <c r="J18" s="884">
        <v>27</v>
      </c>
      <c r="K18" s="885"/>
    </row>
    <row r="19" spans="1:11" ht="13.5">
      <c r="A19" s="1461"/>
      <c r="B19" s="855" t="s">
        <v>949</v>
      </c>
      <c r="C19" s="882" t="s">
        <v>928</v>
      </c>
      <c r="D19" s="883" t="s">
        <v>948</v>
      </c>
      <c r="E19" s="882" t="s">
        <v>928</v>
      </c>
      <c r="F19" s="883">
        <v>0</v>
      </c>
      <c r="G19" s="882" t="s">
        <v>932</v>
      </c>
      <c r="H19" s="882" t="s">
        <v>172</v>
      </c>
      <c r="I19" s="883">
        <v>0</v>
      </c>
      <c r="J19" s="884">
        <v>0</v>
      </c>
      <c r="K19" s="885"/>
    </row>
    <row r="20" spans="1:11" ht="14.25" thickBot="1">
      <c r="A20" s="1489"/>
      <c r="B20" s="1095" t="s">
        <v>950</v>
      </c>
      <c r="C20" s="886" t="s">
        <v>928</v>
      </c>
      <c r="D20" s="883" t="s">
        <v>948</v>
      </c>
      <c r="E20" s="886" t="s">
        <v>932</v>
      </c>
      <c r="F20" s="886" t="s">
        <v>172</v>
      </c>
      <c r="G20" s="886" t="s">
        <v>932</v>
      </c>
      <c r="H20" s="886" t="s">
        <v>172</v>
      </c>
      <c r="I20" s="887">
        <v>0</v>
      </c>
      <c r="J20" s="888">
        <v>13</v>
      </c>
      <c r="K20" s="889"/>
    </row>
    <row r="21" spans="1:11" ht="15" thickBot="1" thickTop="1">
      <c r="A21" s="1490" t="s">
        <v>951</v>
      </c>
      <c r="B21" s="1491"/>
      <c r="C21" s="890" t="s">
        <v>952</v>
      </c>
      <c r="D21" s="891">
        <v>0</v>
      </c>
      <c r="E21" s="890" t="s">
        <v>940</v>
      </c>
      <c r="F21" s="891">
        <f>SUM(F15:F20)</f>
        <v>96</v>
      </c>
      <c r="G21" s="890" t="s">
        <v>941</v>
      </c>
      <c r="H21" s="891">
        <f>SUM(H15:H20)</f>
        <v>248</v>
      </c>
      <c r="I21" s="891">
        <v>0</v>
      </c>
      <c r="J21" s="891">
        <f>SUM(J15:J20)</f>
        <v>219</v>
      </c>
      <c r="K21" s="892"/>
    </row>
    <row r="22" spans="1:11" ht="13.5">
      <c r="A22" s="1432" t="s">
        <v>953</v>
      </c>
      <c r="B22" s="866" t="s">
        <v>135</v>
      </c>
      <c r="C22" s="867" t="s">
        <v>1108</v>
      </c>
      <c r="D22" s="867" t="s">
        <v>1109</v>
      </c>
      <c r="E22" s="867" t="s">
        <v>1109</v>
      </c>
      <c r="F22" s="867" t="s">
        <v>172</v>
      </c>
      <c r="G22" s="867" t="s">
        <v>1109</v>
      </c>
      <c r="H22" s="867" t="s">
        <v>172</v>
      </c>
      <c r="I22" s="867" t="s">
        <v>1109</v>
      </c>
      <c r="J22" s="867" t="s">
        <v>1109</v>
      </c>
      <c r="K22" s="869"/>
    </row>
    <row r="23" spans="1:11" ht="13.5">
      <c r="A23" s="1446"/>
      <c r="B23" s="72" t="s">
        <v>954</v>
      </c>
      <c r="C23" s="98" t="s">
        <v>1108</v>
      </c>
      <c r="D23" s="98" t="s">
        <v>785</v>
      </c>
      <c r="E23" s="98" t="s">
        <v>785</v>
      </c>
      <c r="F23" s="98" t="s">
        <v>172</v>
      </c>
      <c r="G23" s="98" t="s">
        <v>785</v>
      </c>
      <c r="H23" s="98" t="s">
        <v>172</v>
      </c>
      <c r="I23" s="98" t="s">
        <v>785</v>
      </c>
      <c r="J23" s="51" t="s">
        <v>785</v>
      </c>
      <c r="K23" s="870"/>
    </row>
    <row r="24" spans="1:11" ht="13.5">
      <c r="A24" s="1446"/>
      <c r="B24" s="72" t="s">
        <v>955</v>
      </c>
      <c r="C24" s="98" t="s">
        <v>932</v>
      </c>
      <c r="D24" s="98" t="s">
        <v>172</v>
      </c>
      <c r="E24" s="98" t="s">
        <v>172</v>
      </c>
      <c r="F24" s="98" t="s">
        <v>172</v>
      </c>
      <c r="G24" s="98" t="s">
        <v>172</v>
      </c>
      <c r="H24" s="98" t="s">
        <v>172</v>
      </c>
      <c r="I24" s="98" t="s">
        <v>172</v>
      </c>
      <c r="J24" s="98" t="s">
        <v>172</v>
      </c>
      <c r="K24" s="870"/>
    </row>
    <row r="25" spans="1:11" ht="14.25" thickBot="1">
      <c r="A25" s="1433"/>
      <c r="B25" s="895" t="s">
        <v>956</v>
      </c>
      <c r="C25" s="871" t="s">
        <v>1108</v>
      </c>
      <c r="D25" s="871" t="s">
        <v>785</v>
      </c>
      <c r="E25" s="871" t="s">
        <v>785</v>
      </c>
      <c r="F25" s="871" t="s">
        <v>172</v>
      </c>
      <c r="G25" s="871" t="s">
        <v>785</v>
      </c>
      <c r="H25" s="871" t="s">
        <v>172</v>
      </c>
      <c r="I25" s="871" t="s">
        <v>785</v>
      </c>
      <c r="J25" s="1019" t="s">
        <v>785</v>
      </c>
      <c r="K25" s="897"/>
    </row>
    <row r="26" spans="1:11" ht="15" thickBot="1" thickTop="1">
      <c r="A26" s="1454" t="s">
        <v>957</v>
      </c>
      <c r="B26" s="1474"/>
      <c r="C26" s="874" t="s">
        <v>1119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898">
        <v>0</v>
      </c>
      <c r="K26" s="876"/>
    </row>
    <row r="27" spans="1:11" ht="14.25" thickBot="1">
      <c r="A27" s="91" t="s">
        <v>958</v>
      </c>
      <c r="B27" s="1118" t="s">
        <v>143</v>
      </c>
      <c r="C27" s="95" t="s">
        <v>928</v>
      </c>
      <c r="D27" s="95" t="s">
        <v>172</v>
      </c>
      <c r="E27" s="95" t="s">
        <v>932</v>
      </c>
      <c r="F27" s="95" t="s">
        <v>172</v>
      </c>
      <c r="G27" s="95" t="s">
        <v>1075</v>
      </c>
      <c r="H27" s="94">
        <v>336</v>
      </c>
      <c r="I27" s="94">
        <v>0</v>
      </c>
      <c r="J27" s="94">
        <v>0</v>
      </c>
      <c r="K27" s="865"/>
    </row>
    <row r="28" spans="1:11" ht="14.25" thickBot="1">
      <c r="A28" s="105" t="s">
        <v>959</v>
      </c>
      <c r="B28" s="106" t="s">
        <v>147</v>
      </c>
      <c r="C28" s="899" t="s">
        <v>932</v>
      </c>
      <c r="D28" s="899" t="s">
        <v>172</v>
      </c>
      <c r="E28" s="899" t="s">
        <v>172</v>
      </c>
      <c r="F28" s="899" t="s">
        <v>172</v>
      </c>
      <c r="G28" s="899" t="s">
        <v>172</v>
      </c>
      <c r="H28" s="899" t="s">
        <v>172</v>
      </c>
      <c r="I28" s="899" t="s">
        <v>172</v>
      </c>
      <c r="J28" s="899" t="s">
        <v>172</v>
      </c>
      <c r="K28" s="900"/>
    </row>
    <row r="29" spans="1:11" ht="22.5">
      <c r="A29" s="1459" t="s">
        <v>960</v>
      </c>
      <c r="B29" s="39" t="s">
        <v>152</v>
      </c>
      <c r="C29" s="39" t="s">
        <v>1108</v>
      </c>
      <c r="D29" s="1023" t="s">
        <v>785</v>
      </c>
      <c r="E29" s="878" t="s">
        <v>785</v>
      </c>
      <c r="F29" s="878" t="s">
        <v>785</v>
      </c>
      <c r="G29" s="878" t="s">
        <v>785</v>
      </c>
      <c r="H29" s="879">
        <v>95</v>
      </c>
      <c r="I29" s="100">
        <v>0</v>
      </c>
      <c r="J29" s="880">
        <v>0</v>
      </c>
      <c r="K29" s="881" t="s">
        <v>1128</v>
      </c>
    </row>
    <row r="30" spans="1:11" ht="13.5">
      <c r="A30" s="1347"/>
      <c r="B30" s="68" t="s">
        <v>961</v>
      </c>
      <c r="C30" s="882" t="s">
        <v>932</v>
      </c>
      <c r="D30" s="882" t="s">
        <v>785</v>
      </c>
      <c r="E30" s="882" t="s">
        <v>785</v>
      </c>
      <c r="F30" s="882" t="s">
        <v>785</v>
      </c>
      <c r="G30" s="882" t="s">
        <v>785</v>
      </c>
      <c r="H30" s="882" t="s">
        <v>785</v>
      </c>
      <c r="I30" s="882" t="s">
        <v>785</v>
      </c>
      <c r="J30" s="8" t="s">
        <v>785</v>
      </c>
      <c r="K30" s="885"/>
    </row>
    <row r="31" spans="1:11" ht="14.25" thickBot="1">
      <c r="A31" s="1348"/>
      <c r="B31" s="901" t="s">
        <v>962</v>
      </c>
      <c r="C31" s="902" t="s">
        <v>932</v>
      </c>
      <c r="D31" s="902" t="s">
        <v>172</v>
      </c>
      <c r="E31" s="902" t="s">
        <v>172</v>
      </c>
      <c r="F31" s="902" t="s">
        <v>172</v>
      </c>
      <c r="G31" s="902" t="s">
        <v>172</v>
      </c>
      <c r="H31" s="902" t="s">
        <v>172</v>
      </c>
      <c r="I31" s="902" t="s">
        <v>172</v>
      </c>
      <c r="J31" s="902" t="s">
        <v>172</v>
      </c>
      <c r="K31" s="903"/>
    </row>
    <row r="32" spans="1:11" ht="15" thickBot="1" thickTop="1">
      <c r="A32" s="1430" t="s">
        <v>963</v>
      </c>
      <c r="B32" s="1475"/>
      <c r="C32" s="890" t="s">
        <v>1119</v>
      </c>
      <c r="D32" s="102">
        <v>0</v>
      </c>
      <c r="E32" s="1026">
        <v>0</v>
      </c>
      <c r="F32" s="102">
        <v>0</v>
      </c>
      <c r="G32" s="132">
        <v>0</v>
      </c>
      <c r="H32" s="102">
        <f>SUM(H29:H31)</f>
        <v>95</v>
      </c>
      <c r="I32" s="102">
        <v>0</v>
      </c>
      <c r="J32" s="904">
        <v>0</v>
      </c>
      <c r="K32" s="892"/>
    </row>
    <row r="33" spans="1:11" ht="14.25" thickBot="1">
      <c r="A33" s="105" t="s">
        <v>964</v>
      </c>
      <c r="B33" s="106" t="s">
        <v>157</v>
      </c>
      <c r="C33" s="899" t="s">
        <v>1075</v>
      </c>
      <c r="D33" s="107">
        <v>0</v>
      </c>
      <c r="E33" s="899" t="s">
        <v>932</v>
      </c>
      <c r="F33" s="899" t="s">
        <v>785</v>
      </c>
      <c r="G33" s="899" t="s">
        <v>1075</v>
      </c>
      <c r="H33" s="107">
        <v>467</v>
      </c>
      <c r="I33" s="107">
        <v>0</v>
      </c>
      <c r="J33" s="905">
        <v>0</v>
      </c>
      <c r="K33" s="900"/>
    </row>
    <row r="34" spans="1:11" ht="13.5">
      <c r="A34" s="1455" t="s">
        <v>965</v>
      </c>
      <c r="B34" s="39" t="s">
        <v>161</v>
      </c>
      <c r="C34" s="39" t="s">
        <v>1108</v>
      </c>
      <c r="D34" s="878" t="s">
        <v>172</v>
      </c>
      <c r="E34" s="878" t="s">
        <v>172</v>
      </c>
      <c r="F34" s="878" t="s">
        <v>172</v>
      </c>
      <c r="G34" s="878" t="s">
        <v>172</v>
      </c>
      <c r="H34" s="878" t="s">
        <v>172</v>
      </c>
      <c r="I34" s="878" t="s">
        <v>172</v>
      </c>
      <c r="J34" s="878" t="s">
        <v>172</v>
      </c>
      <c r="K34" s="881"/>
    </row>
    <row r="35" spans="1:11" ht="14.25" thickBot="1">
      <c r="A35" s="1456"/>
      <c r="B35" s="901" t="s">
        <v>165</v>
      </c>
      <c r="C35" s="902" t="s">
        <v>932</v>
      </c>
      <c r="D35" s="902" t="s">
        <v>172</v>
      </c>
      <c r="E35" s="902" t="s">
        <v>172</v>
      </c>
      <c r="F35" s="902" t="s">
        <v>172</v>
      </c>
      <c r="G35" s="902" t="s">
        <v>172</v>
      </c>
      <c r="H35" s="902" t="s">
        <v>172</v>
      </c>
      <c r="I35" s="902" t="s">
        <v>172</v>
      </c>
      <c r="J35" s="902" t="s">
        <v>172</v>
      </c>
      <c r="K35" s="903"/>
    </row>
    <row r="36" spans="1:11" ht="15" thickBot="1" thickTop="1">
      <c r="A36" s="1430" t="s">
        <v>966</v>
      </c>
      <c r="B36" s="1475"/>
      <c r="C36" s="890" t="s">
        <v>1141</v>
      </c>
      <c r="D36" s="102">
        <v>0</v>
      </c>
      <c r="E36" s="890" t="s">
        <v>1141</v>
      </c>
      <c r="F36" s="102">
        <v>0</v>
      </c>
      <c r="G36" s="890" t="s">
        <v>1141</v>
      </c>
      <c r="H36" s="102">
        <v>0</v>
      </c>
      <c r="I36" s="102">
        <v>0</v>
      </c>
      <c r="J36" s="904">
        <v>0</v>
      </c>
      <c r="K36" s="892"/>
    </row>
    <row r="37" spans="1:11" ht="13.5">
      <c r="A37" s="1432" t="s">
        <v>167</v>
      </c>
      <c r="B37" s="866" t="s">
        <v>168</v>
      </c>
      <c r="C37" s="866" t="s">
        <v>928</v>
      </c>
      <c r="D37" s="906">
        <v>0</v>
      </c>
      <c r="E37" s="867" t="s">
        <v>932</v>
      </c>
      <c r="F37" s="906">
        <v>10</v>
      </c>
      <c r="G37" s="867" t="s">
        <v>1140</v>
      </c>
      <c r="H37" s="906">
        <v>12</v>
      </c>
      <c r="I37" s="906">
        <v>48</v>
      </c>
      <c r="J37" s="893">
        <v>324</v>
      </c>
      <c r="K37" s="907"/>
    </row>
    <row r="38" spans="1:11" ht="14.25" thickBot="1">
      <c r="A38" s="1433"/>
      <c r="B38" s="895" t="s">
        <v>967</v>
      </c>
      <c r="C38" s="871" t="s">
        <v>932</v>
      </c>
      <c r="D38" s="871" t="s">
        <v>172</v>
      </c>
      <c r="E38" s="871" t="s">
        <v>172</v>
      </c>
      <c r="F38" s="871" t="s">
        <v>172</v>
      </c>
      <c r="G38" s="871" t="s">
        <v>172</v>
      </c>
      <c r="H38" s="871" t="s">
        <v>172</v>
      </c>
      <c r="I38" s="871" t="s">
        <v>172</v>
      </c>
      <c r="J38" s="871" t="s">
        <v>172</v>
      </c>
      <c r="K38" s="897"/>
    </row>
    <row r="39" spans="1:11" ht="15" thickBot="1" thickTop="1">
      <c r="A39" s="1454" t="s">
        <v>968</v>
      </c>
      <c r="B39" s="1474"/>
      <c r="C39" s="909" t="s">
        <v>941</v>
      </c>
      <c r="D39" s="99">
        <v>0</v>
      </c>
      <c r="E39" s="99">
        <v>0</v>
      </c>
      <c r="F39" s="99">
        <f>SUM(F37:F38)</f>
        <v>10</v>
      </c>
      <c r="G39" s="133" t="s">
        <v>1143</v>
      </c>
      <c r="H39" s="99">
        <f>SUM(H37:H38)</f>
        <v>12</v>
      </c>
      <c r="I39" s="99">
        <f>SUM(I37:I38)</f>
        <v>48</v>
      </c>
      <c r="J39" s="99">
        <f>SUM(J37:J38)</f>
        <v>324</v>
      </c>
      <c r="K39" s="876"/>
    </row>
    <row r="40" spans="1:11" ht="13.5">
      <c r="A40" s="1455" t="s">
        <v>969</v>
      </c>
      <c r="B40" s="39" t="s">
        <v>174</v>
      </c>
      <c r="C40" s="878" t="s">
        <v>1140</v>
      </c>
      <c r="D40" s="100">
        <v>0</v>
      </c>
      <c r="E40" s="878" t="s">
        <v>932</v>
      </c>
      <c r="F40" s="878" t="s">
        <v>172</v>
      </c>
      <c r="G40" s="878" t="s">
        <v>932</v>
      </c>
      <c r="H40" s="878" t="s">
        <v>172</v>
      </c>
      <c r="I40" s="878" t="s">
        <v>172</v>
      </c>
      <c r="J40" s="879">
        <v>0</v>
      </c>
      <c r="K40" s="881"/>
    </row>
    <row r="41" spans="1:11" ht="13.5">
      <c r="A41" s="1463"/>
      <c r="B41" s="68" t="s">
        <v>970</v>
      </c>
      <c r="C41" s="882" t="s">
        <v>932</v>
      </c>
      <c r="D41" s="882" t="s">
        <v>172</v>
      </c>
      <c r="E41" s="882" t="s">
        <v>172</v>
      </c>
      <c r="F41" s="882" t="s">
        <v>172</v>
      </c>
      <c r="G41" s="882" t="s">
        <v>172</v>
      </c>
      <c r="H41" s="882" t="s">
        <v>172</v>
      </c>
      <c r="I41" s="882" t="s">
        <v>172</v>
      </c>
      <c r="J41" s="882" t="s">
        <v>172</v>
      </c>
      <c r="K41" s="885"/>
    </row>
    <row r="42" spans="1:11" ht="14.25" thickBot="1">
      <c r="A42" s="1456"/>
      <c r="B42" s="901" t="s">
        <v>971</v>
      </c>
      <c r="C42" s="902" t="s">
        <v>932</v>
      </c>
      <c r="D42" s="902" t="s">
        <v>172</v>
      </c>
      <c r="E42" s="902" t="s">
        <v>172</v>
      </c>
      <c r="F42" s="902" t="s">
        <v>172</v>
      </c>
      <c r="G42" s="902" t="s">
        <v>172</v>
      </c>
      <c r="H42" s="902" t="s">
        <v>172</v>
      </c>
      <c r="I42" s="902" t="s">
        <v>172</v>
      </c>
      <c r="J42" s="902" t="s">
        <v>172</v>
      </c>
      <c r="K42" s="903"/>
    </row>
    <row r="43" spans="1:11" ht="15" thickBot="1" thickTop="1">
      <c r="A43" s="1430" t="s">
        <v>972</v>
      </c>
      <c r="B43" s="1475"/>
      <c r="C43" s="134" t="s">
        <v>1143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892"/>
    </row>
    <row r="44" spans="1:11" ht="14.25" thickBot="1">
      <c r="A44" s="105" t="s">
        <v>181</v>
      </c>
      <c r="B44" s="106" t="s">
        <v>973</v>
      </c>
      <c r="C44" s="899" t="s">
        <v>932</v>
      </c>
      <c r="D44" s="108">
        <v>0</v>
      </c>
      <c r="E44" s="899" t="s">
        <v>172</v>
      </c>
      <c r="F44" s="899" t="s">
        <v>172</v>
      </c>
      <c r="G44" s="899" t="s">
        <v>172</v>
      </c>
      <c r="H44" s="899" t="s">
        <v>172</v>
      </c>
      <c r="I44" s="899" t="s">
        <v>172</v>
      </c>
      <c r="J44" s="899" t="s">
        <v>172</v>
      </c>
      <c r="K44" s="900"/>
    </row>
    <row r="45" spans="1:11" ht="22.5">
      <c r="A45" s="1455" t="s">
        <v>974</v>
      </c>
      <c r="B45" s="39" t="s">
        <v>975</v>
      </c>
      <c r="C45" s="39" t="s">
        <v>928</v>
      </c>
      <c r="D45" s="879">
        <v>0</v>
      </c>
      <c r="E45" s="878" t="s">
        <v>932</v>
      </c>
      <c r="F45" s="878" t="s">
        <v>785</v>
      </c>
      <c r="G45" s="878" t="s">
        <v>932</v>
      </c>
      <c r="H45" s="878" t="s">
        <v>785</v>
      </c>
      <c r="I45" s="878" t="s">
        <v>785</v>
      </c>
      <c r="J45" s="878" t="s">
        <v>785</v>
      </c>
      <c r="K45" s="881" t="s">
        <v>1156</v>
      </c>
    </row>
    <row r="46" spans="1:11" ht="13.5">
      <c r="A46" s="1461"/>
      <c r="B46" s="68" t="s">
        <v>976</v>
      </c>
      <c r="C46" s="882" t="s">
        <v>932</v>
      </c>
      <c r="D46" s="882" t="s">
        <v>1161</v>
      </c>
      <c r="E46" s="882" t="s">
        <v>1161</v>
      </c>
      <c r="F46" s="882" t="s">
        <v>172</v>
      </c>
      <c r="G46" s="882" t="s">
        <v>1161</v>
      </c>
      <c r="H46" s="882" t="s">
        <v>172</v>
      </c>
      <c r="I46" s="101" t="s">
        <v>1161</v>
      </c>
      <c r="J46" s="101" t="s">
        <v>1161</v>
      </c>
      <c r="K46" s="885"/>
    </row>
    <row r="47" spans="1:11" ht="13.5">
      <c r="A47" s="1461"/>
      <c r="B47" s="68" t="s">
        <v>977</v>
      </c>
      <c r="C47" s="882" t="s">
        <v>932</v>
      </c>
      <c r="D47" s="882" t="s">
        <v>172</v>
      </c>
      <c r="E47" s="882" t="s">
        <v>172</v>
      </c>
      <c r="F47" s="882" t="s">
        <v>172</v>
      </c>
      <c r="G47" s="882" t="s">
        <v>172</v>
      </c>
      <c r="H47" s="882" t="s">
        <v>172</v>
      </c>
      <c r="I47" s="882" t="s">
        <v>172</v>
      </c>
      <c r="J47" s="882" t="s">
        <v>172</v>
      </c>
      <c r="K47" s="885"/>
    </row>
    <row r="48" spans="1:11" ht="14.25" thickBot="1">
      <c r="A48" s="1462"/>
      <c r="B48" s="901" t="s">
        <v>978</v>
      </c>
      <c r="C48" s="902" t="s">
        <v>932</v>
      </c>
      <c r="D48" s="902" t="s">
        <v>172</v>
      </c>
      <c r="E48" s="902" t="s">
        <v>172</v>
      </c>
      <c r="F48" s="902" t="s">
        <v>172</v>
      </c>
      <c r="G48" s="902" t="s">
        <v>172</v>
      </c>
      <c r="H48" s="902" t="s">
        <v>172</v>
      </c>
      <c r="I48" s="902" t="s">
        <v>172</v>
      </c>
      <c r="J48" s="902" t="s">
        <v>172</v>
      </c>
      <c r="K48" s="903"/>
    </row>
    <row r="49" spans="1:11" ht="15" thickBot="1" thickTop="1">
      <c r="A49" s="1430" t="s">
        <v>979</v>
      </c>
      <c r="B49" s="1475"/>
      <c r="C49" s="890" t="s">
        <v>941</v>
      </c>
      <c r="D49" s="132">
        <v>0</v>
      </c>
      <c r="E49" s="102">
        <v>0</v>
      </c>
      <c r="F49" s="132">
        <v>0</v>
      </c>
      <c r="G49" s="132">
        <v>0</v>
      </c>
      <c r="H49" s="132">
        <v>0</v>
      </c>
      <c r="I49" s="132">
        <v>0</v>
      </c>
      <c r="J49" s="102">
        <v>0</v>
      </c>
      <c r="K49" s="892"/>
    </row>
    <row r="50" spans="1:11" ht="13.5">
      <c r="A50" s="1432" t="s">
        <v>980</v>
      </c>
      <c r="B50" s="866" t="s">
        <v>0</v>
      </c>
      <c r="C50" s="867" t="s">
        <v>1075</v>
      </c>
      <c r="D50" s="868">
        <v>0</v>
      </c>
      <c r="E50" s="867" t="s">
        <v>1108</v>
      </c>
      <c r="F50" s="867" t="s">
        <v>172</v>
      </c>
      <c r="G50" s="867" t="s">
        <v>1108</v>
      </c>
      <c r="H50" s="867" t="s">
        <v>172</v>
      </c>
      <c r="I50" s="868">
        <v>0</v>
      </c>
      <c r="J50" s="868">
        <v>0</v>
      </c>
      <c r="K50" s="869" t="s">
        <v>1173</v>
      </c>
    </row>
    <row r="51" spans="1:11" ht="13.5">
      <c r="A51" s="1446"/>
      <c r="B51" s="72" t="s">
        <v>981</v>
      </c>
      <c r="C51" s="98" t="s">
        <v>932</v>
      </c>
      <c r="D51" s="894">
        <v>0</v>
      </c>
      <c r="E51" s="98" t="s">
        <v>932</v>
      </c>
      <c r="F51" s="894">
        <v>0</v>
      </c>
      <c r="G51" s="98" t="s">
        <v>932</v>
      </c>
      <c r="H51" s="894">
        <v>0</v>
      </c>
      <c r="I51" s="894">
        <v>0</v>
      </c>
      <c r="J51" s="894">
        <v>0</v>
      </c>
      <c r="K51" s="870"/>
    </row>
    <row r="52" spans="1:11" ht="14.25" thickBot="1">
      <c r="A52" s="1433"/>
      <c r="B52" s="895" t="s">
        <v>982</v>
      </c>
      <c r="C52" s="871" t="s">
        <v>932</v>
      </c>
      <c r="D52" s="871" t="s">
        <v>1161</v>
      </c>
      <c r="E52" s="871" t="s">
        <v>1161</v>
      </c>
      <c r="F52" s="871" t="s">
        <v>172</v>
      </c>
      <c r="G52" s="871" t="s">
        <v>1161</v>
      </c>
      <c r="H52" s="871" t="s">
        <v>172</v>
      </c>
      <c r="I52" s="871" t="s">
        <v>172</v>
      </c>
      <c r="J52" s="871" t="s">
        <v>172</v>
      </c>
      <c r="K52" s="897"/>
    </row>
    <row r="53" spans="1:11" ht="15" thickBot="1" thickTop="1">
      <c r="A53" s="1454" t="s">
        <v>983</v>
      </c>
      <c r="B53" s="1474"/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876"/>
    </row>
    <row r="54" spans="1:11" ht="13.5">
      <c r="A54" s="1455" t="s">
        <v>984</v>
      </c>
      <c r="B54" s="39" t="s">
        <v>975</v>
      </c>
      <c r="C54" s="878" t="s">
        <v>932</v>
      </c>
      <c r="D54" s="878" t="s">
        <v>172</v>
      </c>
      <c r="E54" s="878" t="s">
        <v>172</v>
      </c>
      <c r="F54" s="878" t="s">
        <v>172</v>
      </c>
      <c r="G54" s="878" t="s">
        <v>172</v>
      </c>
      <c r="H54" s="878" t="s">
        <v>172</v>
      </c>
      <c r="I54" s="878" t="s">
        <v>172</v>
      </c>
      <c r="J54" s="878" t="s">
        <v>172</v>
      </c>
      <c r="K54" s="881"/>
    </row>
    <row r="55" spans="1:11" ht="13.5">
      <c r="A55" s="1463"/>
      <c r="B55" s="68" t="s">
        <v>985</v>
      </c>
      <c r="C55" s="882" t="s">
        <v>932</v>
      </c>
      <c r="D55" s="882" t="s">
        <v>172</v>
      </c>
      <c r="E55" s="882" t="s">
        <v>172</v>
      </c>
      <c r="F55" s="882" t="s">
        <v>172</v>
      </c>
      <c r="G55" s="882" t="s">
        <v>172</v>
      </c>
      <c r="H55" s="882" t="s">
        <v>172</v>
      </c>
      <c r="I55" s="882" t="s">
        <v>172</v>
      </c>
      <c r="J55" s="882" t="s">
        <v>172</v>
      </c>
      <c r="K55" s="885"/>
    </row>
    <row r="56" spans="1:11" ht="13.5">
      <c r="A56" s="1463"/>
      <c r="B56" s="68" t="s">
        <v>986</v>
      </c>
      <c r="C56" s="882" t="s">
        <v>932</v>
      </c>
      <c r="D56" s="882" t="s">
        <v>172</v>
      </c>
      <c r="E56" s="882" t="s">
        <v>172</v>
      </c>
      <c r="F56" s="882" t="s">
        <v>172</v>
      </c>
      <c r="G56" s="882" t="s">
        <v>172</v>
      </c>
      <c r="H56" s="882" t="s">
        <v>172</v>
      </c>
      <c r="I56" s="882" t="s">
        <v>172</v>
      </c>
      <c r="J56" s="882" t="s">
        <v>172</v>
      </c>
      <c r="K56" s="885"/>
    </row>
    <row r="57" spans="1:11" ht="13.5">
      <c r="A57" s="1463"/>
      <c r="B57" s="68" t="s">
        <v>987</v>
      </c>
      <c r="C57" s="882" t="s">
        <v>932</v>
      </c>
      <c r="D57" s="882" t="s">
        <v>172</v>
      </c>
      <c r="E57" s="882" t="s">
        <v>172</v>
      </c>
      <c r="F57" s="882" t="s">
        <v>172</v>
      </c>
      <c r="G57" s="882" t="s">
        <v>172</v>
      </c>
      <c r="H57" s="882" t="s">
        <v>172</v>
      </c>
      <c r="I57" s="882" t="s">
        <v>172</v>
      </c>
      <c r="J57" s="882" t="s">
        <v>172</v>
      </c>
      <c r="K57" s="885"/>
    </row>
    <row r="58" spans="1:11" ht="14.25" thickBot="1">
      <c r="A58" s="1456"/>
      <c r="B58" s="901" t="s">
        <v>988</v>
      </c>
      <c r="C58" s="902" t="s">
        <v>932</v>
      </c>
      <c r="D58" s="902" t="s">
        <v>1161</v>
      </c>
      <c r="E58" s="902" t="s">
        <v>1161</v>
      </c>
      <c r="F58" s="902" t="s">
        <v>1161</v>
      </c>
      <c r="G58" s="902" t="s">
        <v>1161</v>
      </c>
      <c r="H58" s="902" t="s">
        <v>1161</v>
      </c>
      <c r="I58" s="902" t="s">
        <v>1161</v>
      </c>
      <c r="J58" s="1040" t="s">
        <v>1161</v>
      </c>
      <c r="K58" s="903"/>
    </row>
    <row r="59" spans="1:11" ht="15" thickBot="1" thickTop="1">
      <c r="A59" s="1430" t="s">
        <v>989</v>
      </c>
      <c r="B59" s="1475"/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892"/>
    </row>
    <row r="60" spans="1:11" ht="13.5">
      <c r="A60" s="1434" t="s">
        <v>990</v>
      </c>
      <c r="B60" s="1138" t="s">
        <v>991</v>
      </c>
      <c r="C60" s="867" t="s">
        <v>932</v>
      </c>
      <c r="D60" s="867" t="s">
        <v>172</v>
      </c>
      <c r="E60" s="867" t="s">
        <v>172</v>
      </c>
      <c r="F60" s="867" t="s">
        <v>172</v>
      </c>
      <c r="G60" s="867" t="s">
        <v>172</v>
      </c>
      <c r="H60" s="867" t="s">
        <v>172</v>
      </c>
      <c r="I60" s="867" t="s">
        <v>172</v>
      </c>
      <c r="J60" s="867" t="s">
        <v>172</v>
      </c>
      <c r="K60" s="869"/>
    </row>
    <row r="61" spans="1:11" ht="14.25" thickBot="1">
      <c r="A61" s="1363"/>
      <c r="B61" s="895" t="s">
        <v>992</v>
      </c>
      <c r="C61" s="871" t="s">
        <v>932</v>
      </c>
      <c r="D61" s="871" t="s">
        <v>172</v>
      </c>
      <c r="E61" s="871" t="s">
        <v>172</v>
      </c>
      <c r="F61" s="871" t="s">
        <v>172</v>
      </c>
      <c r="G61" s="871" t="s">
        <v>172</v>
      </c>
      <c r="H61" s="871" t="s">
        <v>172</v>
      </c>
      <c r="I61" s="871" t="s">
        <v>172</v>
      </c>
      <c r="J61" s="871" t="s">
        <v>172</v>
      </c>
      <c r="K61" s="897"/>
    </row>
    <row r="62" spans="1:11" ht="15" thickBot="1" thickTop="1">
      <c r="A62" s="1454" t="s">
        <v>1188</v>
      </c>
      <c r="B62" s="1474"/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876"/>
    </row>
    <row r="63" spans="1:11" ht="13.5">
      <c r="A63" s="1440" t="s">
        <v>994</v>
      </c>
      <c r="B63" s="39" t="s">
        <v>995</v>
      </c>
      <c r="C63" s="878" t="s">
        <v>932</v>
      </c>
      <c r="D63" s="878" t="s">
        <v>172</v>
      </c>
      <c r="E63" s="878" t="s">
        <v>172</v>
      </c>
      <c r="F63" s="878" t="s">
        <v>172</v>
      </c>
      <c r="G63" s="878" t="s">
        <v>172</v>
      </c>
      <c r="H63" s="878" t="s">
        <v>172</v>
      </c>
      <c r="I63" s="878" t="s">
        <v>172</v>
      </c>
      <c r="J63" s="878" t="s">
        <v>172</v>
      </c>
      <c r="K63" s="881"/>
    </row>
    <row r="64" spans="1:11" ht="14.25" thickBot="1">
      <c r="A64" s="1354"/>
      <c r="B64" s="901" t="s">
        <v>205</v>
      </c>
      <c r="C64" s="901" t="s">
        <v>1192</v>
      </c>
      <c r="D64" s="910">
        <v>0</v>
      </c>
      <c r="E64" s="902" t="s">
        <v>932</v>
      </c>
      <c r="F64" s="902" t="s">
        <v>172</v>
      </c>
      <c r="G64" s="902" t="s">
        <v>932</v>
      </c>
      <c r="H64" s="910">
        <v>0</v>
      </c>
      <c r="I64" s="910">
        <v>0</v>
      </c>
      <c r="J64" s="911">
        <v>0</v>
      </c>
      <c r="K64" s="903"/>
    </row>
    <row r="65" spans="1:11" ht="15" thickBot="1" thickTop="1">
      <c r="A65" s="1430" t="s">
        <v>996</v>
      </c>
      <c r="B65" s="1475"/>
      <c r="C65" s="1042">
        <v>0</v>
      </c>
      <c r="D65" s="102">
        <v>0</v>
      </c>
      <c r="E65" s="102">
        <v>0</v>
      </c>
      <c r="F65" s="132">
        <v>0</v>
      </c>
      <c r="G65" s="132">
        <v>0</v>
      </c>
      <c r="H65" s="132">
        <v>0</v>
      </c>
      <c r="I65" s="102">
        <v>0</v>
      </c>
      <c r="J65" s="102">
        <v>0</v>
      </c>
      <c r="K65" s="912"/>
    </row>
    <row r="66" spans="1:11" ht="14.25" thickBot="1">
      <c r="A66" s="105" t="s">
        <v>997</v>
      </c>
      <c r="B66" s="106" t="s">
        <v>208</v>
      </c>
      <c r="C66" s="106" t="s">
        <v>928</v>
      </c>
      <c r="D66" s="108">
        <v>0</v>
      </c>
      <c r="E66" s="899" t="s">
        <v>932</v>
      </c>
      <c r="F66" s="899" t="s">
        <v>172</v>
      </c>
      <c r="G66" s="106" t="s">
        <v>928</v>
      </c>
      <c r="H66" s="108">
        <v>36</v>
      </c>
      <c r="I66" s="108">
        <v>0</v>
      </c>
      <c r="J66" s="108">
        <v>0</v>
      </c>
      <c r="K66" s="900"/>
    </row>
    <row r="67" spans="1:11" ht="14.25" thickBot="1">
      <c r="A67" s="91" t="s">
        <v>998</v>
      </c>
      <c r="B67" s="103" t="s">
        <v>210</v>
      </c>
      <c r="C67" s="95" t="s">
        <v>932</v>
      </c>
      <c r="D67" s="95" t="s">
        <v>172</v>
      </c>
      <c r="E67" s="95" t="s">
        <v>932</v>
      </c>
      <c r="F67" s="95" t="s">
        <v>172</v>
      </c>
      <c r="G67" s="95" t="s">
        <v>932</v>
      </c>
      <c r="H67" s="95" t="s">
        <v>172</v>
      </c>
      <c r="I67" s="95" t="s">
        <v>172</v>
      </c>
      <c r="J67" s="95" t="s">
        <v>172</v>
      </c>
      <c r="K67" s="865"/>
    </row>
    <row r="68" spans="1:11" ht="14.25" thickBot="1">
      <c r="A68" s="105" t="s">
        <v>999</v>
      </c>
      <c r="B68" s="106" t="s">
        <v>215</v>
      </c>
      <c r="C68" s="106" t="s">
        <v>1108</v>
      </c>
      <c r="D68" s="108">
        <v>0</v>
      </c>
      <c r="E68" s="899" t="s">
        <v>932</v>
      </c>
      <c r="F68" s="899" t="s">
        <v>785</v>
      </c>
      <c r="G68" s="106" t="s">
        <v>1108</v>
      </c>
      <c r="H68" s="899" t="s">
        <v>785</v>
      </c>
      <c r="I68" s="899" t="s">
        <v>785</v>
      </c>
      <c r="J68" s="1043" t="s">
        <v>785</v>
      </c>
      <c r="K68" s="900"/>
    </row>
    <row r="69" spans="1:11" ht="14.25" thickBot="1">
      <c r="A69" s="91" t="s">
        <v>1000</v>
      </c>
      <c r="B69" s="103" t="s">
        <v>218</v>
      </c>
      <c r="C69" s="95" t="s">
        <v>1116</v>
      </c>
      <c r="D69" s="94">
        <v>1</v>
      </c>
      <c r="E69" s="95" t="s">
        <v>1108</v>
      </c>
      <c r="F69" s="95" t="s">
        <v>172</v>
      </c>
      <c r="G69" s="95" t="s">
        <v>1108</v>
      </c>
      <c r="H69" s="95" t="s">
        <v>172</v>
      </c>
      <c r="I69" s="95" t="s">
        <v>172</v>
      </c>
      <c r="J69" s="95" t="s">
        <v>172</v>
      </c>
      <c r="K69" s="865"/>
    </row>
    <row r="70" spans="1:11" ht="14.25" thickBot="1">
      <c r="A70" s="105" t="s">
        <v>1001</v>
      </c>
      <c r="B70" s="106" t="s">
        <v>220</v>
      </c>
      <c r="C70" s="899" t="s">
        <v>932</v>
      </c>
      <c r="D70" s="108">
        <v>0</v>
      </c>
      <c r="E70" s="899" t="s">
        <v>932</v>
      </c>
      <c r="F70" s="108">
        <v>0</v>
      </c>
      <c r="G70" s="899" t="s">
        <v>932</v>
      </c>
      <c r="H70" s="108">
        <v>0</v>
      </c>
      <c r="I70" s="108">
        <v>0</v>
      </c>
      <c r="J70" s="905">
        <v>0</v>
      </c>
      <c r="K70" s="900"/>
    </row>
    <row r="71" spans="1:11" ht="14.25" thickBot="1">
      <c r="A71" s="91" t="s">
        <v>1002</v>
      </c>
      <c r="B71" s="103" t="s">
        <v>224</v>
      </c>
      <c r="C71" s="103" t="s">
        <v>928</v>
      </c>
      <c r="D71" s="94">
        <v>0</v>
      </c>
      <c r="E71" s="95" t="s">
        <v>928</v>
      </c>
      <c r="F71" s="95" t="s">
        <v>172</v>
      </c>
      <c r="G71" s="103" t="s">
        <v>928</v>
      </c>
      <c r="H71" s="94">
        <v>126</v>
      </c>
      <c r="I71" s="94">
        <v>0</v>
      </c>
      <c r="J71" s="864">
        <v>53</v>
      </c>
      <c r="K71" s="865"/>
    </row>
    <row r="72" spans="1:11" ht="14.25" thickBot="1">
      <c r="A72" s="105" t="s">
        <v>1003</v>
      </c>
      <c r="B72" s="106" t="s">
        <v>228</v>
      </c>
      <c r="C72" s="899" t="s">
        <v>932</v>
      </c>
      <c r="D72" s="899" t="s">
        <v>172</v>
      </c>
      <c r="E72" s="899" t="s">
        <v>172</v>
      </c>
      <c r="F72" s="899" t="s">
        <v>172</v>
      </c>
      <c r="G72" s="899" t="s">
        <v>172</v>
      </c>
      <c r="H72" s="899" t="s">
        <v>172</v>
      </c>
      <c r="I72" s="899" t="s">
        <v>172</v>
      </c>
      <c r="J72" s="899" t="s">
        <v>172</v>
      </c>
      <c r="K72" s="900"/>
    </row>
    <row r="73" spans="1:11" ht="13.5">
      <c r="A73" s="1440" t="s">
        <v>1004</v>
      </c>
      <c r="B73" s="39" t="s">
        <v>601</v>
      </c>
      <c r="C73" s="878" t="s">
        <v>1108</v>
      </c>
      <c r="D73" s="878" t="s">
        <v>1161</v>
      </c>
      <c r="E73" s="878" t="s">
        <v>1161</v>
      </c>
      <c r="F73" s="878" t="s">
        <v>1161</v>
      </c>
      <c r="G73" s="878" t="s">
        <v>1161</v>
      </c>
      <c r="H73" s="878" t="s">
        <v>1161</v>
      </c>
      <c r="I73" s="878" t="s">
        <v>1161</v>
      </c>
      <c r="J73" s="878" t="s">
        <v>1161</v>
      </c>
      <c r="K73" s="881"/>
    </row>
    <row r="74" spans="1:11" ht="13.5">
      <c r="A74" s="1174"/>
      <c r="B74" s="67" t="s">
        <v>1005</v>
      </c>
      <c r="C74" s="1066" t="s">
        <v>932</v>
      </c>
      <c r="D74" s="1066" t="s">
        <v>172</v>
      </c>
      <c r="E74" s="1066" t="s">
        <v>172</v>
      </c>
      <c r="F74" s="1066" t="s">
        <v>172</v>
      </c>
      <c r="G74" s="1066" t="s">
        <v>172</v>
      </c>
      <c r="H74" s="1066" t="s">
        <v>172</v>
      </c>
      <c r="I74" s="1066" t="s">
        <v>172</v>
      </c>
      <c r="J74" s="1066" t="s">
        <v>172</v>
      </c>
      <c r="K74" s="1067"/>
    </row>
    <row r="75" spans="1:11" ht="14.25" thickBot="1">
      <c r="A75" s="1361"/>
      <c r="B75" s="901" t="s">
        <v>1006</v>
      </c>
      <c r="C75" s="902" t="s">
        <v>932</v>
      </c>
      <c r="D75" s="902" t="s">
        <v>172</v>
      </c>
      <c r="E75" s="902" t="s">
        <v>172</v>
      </c>
      <c r="F75" s="902" t="s">
        <v>172</v>
      </c>
      <c r="G75" s="902" t="s">
        <v>172</v>
      </c>
      <c r="H75" s="902" t="s">
        <v>172</v>
      </c>
      <c r="I75" s="902" t="s">
        <v>172</v>
      </c>
      <c r="J75" s="902" t="s">
        <v>172</v>
      </c>
      <c r="K75" s="903"/>
    </row>
    <row r="76" spans="1:11" ht="15" thickBot="1" thickTop="1">
      <c r="A76" s="1430" t="s">
        <v>1007</v>
      </c>
      <c r="B76" s="1475"/>
      <c r="C76" s="857"/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904">
        <v>0</v>
      </c>
      <c r="K76" s="912"/>
    </row>
    <row r="77" spans="1:11" ht="14.25" thickBot="1">
      <c r="A77" s="105" t="s">
        <v>1008</v>
      </c>
      <c r="B77" s="106" t="s">
        <v>1009</v>
      </c>
      <c r="C77" s="106" t="s">
        <v>928</v>
      </c>
      <c r="D77" s="108">
        <v>1</v>
      </c>
      <c r="E77" s="899" t="s">
        <v>932</v>
      </c>
      <c r="F77" s="899" t="s">
        <v>172</v>
      </c>
      <c r="G77" s="106" t="s">
        <v>928</v>
      </c>
      <c r="H77" s="108">
        <v>16926</v>
      </c>
      <c r="I77" s="899" t="s">
        <v>172</v>
      </c>
      <c r="J77" s="899" t="s">
        <v>172</v>
      </c>
      <c r="K77" s="900"/>
    </row>
    <row r="78" spans="1:11" ht="14.25" thickBot="1">
      <c r="A78" s="91" t="s">
        <v>1008</v>
      </c>
      <c r="B78" s="103" t="s">
        <v>1010</v>
      </c>
      <c r="C78" s="95" t="s">
        <v>932</v>
      </c>
      <c r="D78" s="95" t="s">
        <v>172</v>
      </c>
      <c r="E78" s="95" t="s">
        <v>172</v>
      </c>
      <c r="F78" s="95" t="s">
        <v>172</v>
      </c>
      <c r="G78" s="95" t="s">
        <v>172</v>
      </c>
      <c r="H78" s="95" t="s">
        <v>172</v>
      </c>
      <c r="I78" s="95" t="s">
        <v>172</v>
      </c>
      <c r="J78" s="95" t="s">
        <v>172</v>
      </c>
      <c r="K78" s="865"/>
    </row>
  </sheetData>
  <sheetProtection/>
  <mergeCells count="29">
    <mergeCell ref="A1:A2"/>
    <mergeCell ref="B1:B2"/>
    <mergeCell ref="D1:K1"/>
    <mergeCell ref="A14:B14"/>
    <mergeCell ref="A34:A35"/>
    <mergeCell ref="A36:B36"/>
    <mergeCell ref="A15:A20"/>
    <mergeCell ref="A21:B21"/>
    <mergeCell ref="A22:A25"/>
    <mergeCell ref="A26:B26"/>
    <mergeCell ref="A45:A48"/>
    <mergeCell ref="A49:B49"/>
    <mergeCell ref="A50:A52"/>
    <mergeCell ref="A4:A13"/>
    <mergeCell ref="A37:A38"/>
    <mergeCell ref="A39:B39"/>
    <mergeCell ref="A40:A42"/>
    <mergeCell ref="A43:B43"/>
    <mergeCell ref="A29:A31"/>
    <mergeCell ref="A32:B32"/>
    <mergeCell ref="A53:B53"/>
    <mergeCell ref="A54:A58"/>
    <mergeCell ref="A59:B59"/>
    <mergeCell ref="A60:A61"/>
    <mergeCell ref="A76:B76"/>
    <mergeCell ref="A62:B62"/>
    <mergeCell ref="A63:A64"/>
    <mergeCell ref="A65:B65"/>
    <mergeCell ref="A73:A75"/>
  </mergeCells>
  <printOptions horizontalCentered="1" verticalCentered="1"/>
  <pageMargins left="0.3937007874015748" right="0.15748031496062992" top="0.77" bottom="0.4" header="0.53" footer="0.15748031496062992"/>
  <pageSetup horizontalDpi="600" verticalDpi="600" orientation="portrait" paperSize="9" scale="66" r:id="rId1"/>
  <headerFooter alignWithMargins="0">
    <oddHeader>&amp;C&amp;14障害者サービス</oddHeader>
    <oddFooter>&amp;C６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AO79"/>
  <sheetViews>
    <sheetView view="pageBreakPreview" zoomScaleSheetLayoutView="100" zoomScalePageLayoutView="0" workbookViewId="0" topLeftCell="A1">
      <selection activeCell="A1" sqref="A1:A2"/>
    </sheetView>
  </sheetViews>
  <sheetFormatPr defaultColWidth="9.00390625" defaultRowHeight="13.5"/>
  <cols>
    <col min="3" max="4" width="10.25390625" style="0" bestFit="1" customWidth="1"/>
    <col min="5" max="5" width="9.625" style="0" bestFit="1" customWidth="1"/>
    <col min="6" max="6" width="15.00390625" style="0" bestFit="1" customWidth="1"/>
    <col min="10" max="10" width="15.25390625" style="0" bestFit="1" customWidth="1"/>
    <col min="11" max="11" width="11.25390625" style="0" bestFit="1" customWidth="1"/>
  </cols>
  <sheetData>
    <row r="1" spans="1:11" ht="13.5">
      <c r="A1" s="1443" t="s">
        <v>97</v>
      </c>
      <c r="B1" s="1480" t="s">
        <v>98</v>
      </c>
      <c r="C1" s="1507" t="s">
        <v>1011</v>
      </c>
      <c r="D1" s="1508"/>
      <c r="E1" s="1508"/>
      <c r="F1" s="1508"/>
      <c r="G1" s="1508"/>
      <c r="H1" s="1508"/>
      <c r="I1" s="1508"/>
      <c r="J1" s="1508"/>
      <c r="K1" s="1509"/>
    </row>
    <row r="2" spans="1:41" ht="36.75" thickBot="1">
      <c r="A2" s="1492"/>
      <c r="B2" s="1493"/>
      <c r="C2" s="913" t="s">
        <v>1012</v>
      </c>
      <c r="D2" s="914" t="s">
        <v>1013</v>
      </c>
      <c r="E2" s="914" t="s">
        <v>1014</v>
      </c>
      <c r="F2" s="275" t="s">
        <v>1015</v>
      </c>
      <c r="G2" s="914" t="s">
        <v>1016</v>
      </c>
      <c r="H2" s="914" t="s">
        <v>1017</v>
      </c>
      <c r="I2" s="914" t="s">
        <v>1018</v>
      </c>
      <c r="J2" s="915" t="s">
        <v>1019</v>
      </c>
      <c r="K2" s="916" t="s">
        <v>1020</v>
      </c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</row>
    <row r="3" spans="1:14" ht="14.25" thickBot="1">
      <c r="A3" s="91" t="s">
        <v>926</v>
      </c>
      <c r="B3" s="92" t="s">
        <v>927</v>
      </c>
      <c r="C3" s="917" t="s">
        <v>928</v>
      </c>
      <c r="D3" s="95" t="s">
        <v>115</v>
      </c>
      <c r="E3" s="95" t="s">
        <v>115</v>
      </c>
      <c r="F3" s="94">
        <v>5</v>
      </c>
      <c r="G3" s="93">
        <v>97870</v>
      </c>
      <c r="H3" s="93">
        <v>34444</v>
      </c>
      <c r="I3" s="93">
        <v>11752</v>
      </c>
      <c r="J3" s="1085" t="s">
        <v>1068</v>
      </c>
      <c r="K3" s="918">
        <v>271094</v>
      </c>
      <c r="L3" s="1007"/>
      <c r="M3" s="1007"/>
      <c r="N3" s="1007"/>
    </row>
    <row r="4" spans="1:14" ht="13.5">
      <c r="A4" s="1434" t="s">
        <v>929</v>
      </c>
      <c r="B4" s="866" t="s">
        <v>930</v>
      </c>
      <c r="C4" s="919" t="s">
        <v>928</v>
      </c>
      <c r="D4" s="867" t="s">
        <v>115</v>
      </c>
      <c r="E4" s="867" t="s">
        <v>103</v>
      </c>
      <c r="F4" s="868">
        <v>2</v>
      </c>
      <c r="G4" s="906">
        <v>228003</v>
      </c>
      <c r="H4" s="906">
        <v>102890</v>
      </c>
      <c r="I4" s="906">
        <v>6182</v>
      </c>
      <c r="J4" s="906">
        <v>10048</v>
      </c>
      <c r="K4" s="920">
        <v>455889</v>
      </c>
      <c r="L4" s="1"/>
      <c r="M4" s="255"/>
      <c r="N4" s="1007"/>
    </row>
    <row r="5" spans="1:14" ht="13.5">
      <c r="A5" s="1174"/>
      <c r="B5" s="72" t="s">
        <v>935</v>
      </c>
      <c r="C5" s="921" t="s">
        <v>928</v>
      </c>
      <c r="D5" s="98" t="s">
        <v>115</v>
      </c>
      <c r="E5" s="98" t="s">
        <v>115</v>
      </c>
      <c r="F5" s="894">
        <v>2</v>
      </c>
      <c r="G5" s="97">
        <v>48899</v>
      </c>
      <c r="H5" s="97">
        <v>19273</v>
      </c>
      <c r="I5" s="97">
        <v>2583</v>
      </c>
      <c r="J5" s="97">
        <v>6483</v>
      </c>
      <c r="K5" s="923">
        <v>195921</v>
      </c>
      <c r="L5" s="255"/>
      <c r="M5" s="255"/>
      <c r="N5" s="1007"/>
    </row>
    <row r="6" spans="1:14" ht="13.5">
      <c r="A6" s="1174"/>
      <c r="B6" s="72" t="s">
        <v>934</v>
      </c>
      <c r="C6" s="921" t="s">
        <v>928</v>
      </c>
      <c r="D6" s="98" t="s">
        <v>115</v>
      </c>
      <c r="E6" s="98" t="s">
        <v>103</v>
      </c>
      <c r="F6" s="98" t="s">
        <v>172</v>
      </c>
      <c r="G6" s="97">
        <v>14193</v>
      </c>
      <c r="H6" s="97">
        <v>7314</v>
      </c>
      <c r="I6" s="97">
        <v>1143</v>
      </c>
      <c r="J6" s="97">
        <v>1248</v>
      </c>
      <c r="K6" s="923">
        <v>100084</v>
      </c>
      <c r="L6" s="1"/>
      <c r="M6" s="85"/>
      <c r="N6" s="1007"/>
    </row>
    <row r="7" spans="1:14" ht="13.5">
      <c r="A7" s="1174"/>
      <c r="B7" s="72" t="s">
        <v>936</v>
      </c>
      <c r="C7" s="921" t="s">
        <v>928</v>
      </c>
      <c r="D7" s="98" t="s">
        <v>115</v>
      </c>
      <c r="E7" s="98" t="s">
        <v>103</v>
      </c>
      <c r="F7" s="98" t="s">
        <v>172</v>
      </c>
      <c r="G7" s="97">
        <v>25177</v>
      </c>
      <c r="H7" s="97">
        <v>11128</v>
      </c>
      <c r="I7" s="97">
        <v>1575</v>
      </c>
      <c r="J7" s="97">
        <v>2803</v>
      </c>
      <c r="K7" s="923">
        <v>122263</v>
      </c>
      <c r="L7" s="255"/>
      <c r="M7" s="255"/>
      <c r="N7" s="1007"/>
    </row>
    <row r="8" spans="1:14" ht="13.5">
      <c r="A8" s="1174"/>
      <c r="B8" s="72" t="s">
        <v>933</v>
      </c>
      <c r="C8" s="921" t="s">
        <v>928</v>
      </c>
      <c r="D8" s="98" t="s">
        <v>115</v>
      </c>
      <c r="E8" s="98" t="s">
        <v>103</v>
      </c>
      <c r="F8" s="98" t="s">
        <v>172</v>
      </c>
      <c r="G8" s="97">
        <v>10419</v>
      </c>
      <c r="H8" s="97">
        <v>5073</v>
      </c>
      <c r="I8" s="97">
        <v>997</v>
      </c>
      <c r="J8" s="97">
        <v>2023</v>
      </c>
      <c r="K8" s="923">
        <v>93039</v>
      </c>
      <c r="L8" s="1"/>
      <c r="M8" s="255"/>
      <c r="N8" s="1007"/>
    </row>
    <row r="9" spans="1:14" ht="31.5">
      <c r="A9" s="1174"/>
      <c r="B9" s="72" t="s">
        <v>931</v>
      </c>
      <c r="C9" s="921" t="s">
        <v>928</v>
      </c>
      <c r="D9" s="98" t="s">
        <v>1062</v>
      </c>
      <c r="E9" s="98" t="s">
        <v>1062</v>
      </c>
      <c r="F9" s="98" t="s">
        <v>172</v>
      </c>
      <c r="G9" s="922" t="s">
        <v>1065</v>
      </c>
      <c r="H9" s="922" t="s">
        <v>1063</v>
      </c>
      <c r="I9" s="922" t="s">
        <v>1068</v>
      </c>
      <c r="J9" s="1005" t="s">
        <v>1064</v>
      </c>
      <c r="K9" s="923">
        <v>4142</v>
      </c>
      <c r="L9" s="1"/>
      <c r="M9" s="255"/>
      <c r="N9" s="1007"/>
    </row>
    <row r="10" spans="1:14" ht="13.5">
      <c r="A10" s="1174"/>
      <c r="B10" s="130" t="s">
        <v>1061</v>
      </c>
      <c r="C10" s="1002" t="s">
        <v>928</v>
      </c>
      <c r="D10" s="872" t="s">
        <v>115</v>
      </c>
      <c r="E10" s="872" t="s">
        <v>103</v>
      </c>
      <c r="F10" s="872" t="s">
        <v>172</v>
      </c>
      <c r="G10" s="1003">
        <v>11519</v>
      </c>
      <c r="H10" s="1003">
        <v>4397</v>
      </c>
      <c r="I10" s="1003">
        <v>1073</v>
      </c>
      <c r="J10" s="1003">
        <v>257</v>
      </c>
      <c r="K10" s="1004">
        <v>19858</v>
      </c>
      <c r="L10" s="255"/>
      <c r="M10" s="255"/>
      <c r="N10" s="1007"/>
    </row>
    <row r="11" spans="1:14" ht="13.5">
      <c r="A11" s="1174"/>
      <c r="B11" s="72" t="s">
        <v>937</v>
      </c>
      <c r="C11" s="921" t="s">
        <v>928</v>
      </c>
      <c r="D11" s="98" t="s">
        <v>115</v>
      </c>
      <c r="E11" s="98" t="s">
        <v>103</v>
      </c>
      <c r="F11" s="98" t="s">
        <v>172</v>
      </c>
      <c r="G11" s="97">
        <v>12320</v>
      </c>
      <c r="H11" s="97">
        <v>4397</v>
      </c>
      <c r="I11" s="97">
        <v>787</v>
      </c>
      <c r="J11" s="97">
        <v>670</v>
      </c>
      <c r="K11" s="923">
        <v>43929</v>
      </c>
      <c r="L11" s="255"/>
      <c r="M11" s="255"/>
      <c r="N11" s="1007"/>
    </row>
    <row r="12" spans="1:14" ht="13.5">
      <c r="A12" s="1174"/>
      <c r="B12" s="72" t="s">
        <v>1059</v>
      </c>
      <c r="C12" s="1002" t="s">
        <v>928</v>
      </c>
      <c r="D12" s="98" t="s">
        <v>115</v>
      </c>
      <c r="E12" s="872" t="s">
        <v>103</v>
      </c>
      <c r="F12" s="872" t="s">
        <v>172</v>
      </c>
      <c r="G12" s="97">
        <v>8483</v>
      </c>
      <c r="H12" s="97">
        <v>2345</v>
      </c>
      <c r="I12" s="97">
        <v>255</v>
      </c>
      <c r="J12" s="97">
        <v>197</v>
      </c>
      <c r="K12" s="923">
        <v>2976</v>
      </c>
      <c r="L12" s="255"/>
      <c r="M12" s="255"/>
      <c r="N12" s="1007"/>
    </row>
    <row r="13" spans="1:14" ht="14.25" thickBot="1">
      <c r="A13" s="1361"/>
      <c r="B13" s="72" t="s">
        <v>1060</v>
      </c>
      <c r="C13" s="1002" t="s">
        <v>928</v>
      </c>
      <c r="D13" s="872" t="s">
        <v>115</v>
      </c>
      <c r="E13" s="872" t="s">
        <v>103</v>
      </c>
      <c r="F13" s="872" t="s">
        <v>172</v>
      </c>
      <c r="G13" s="1003">
        <v>14146</v>
      </c>
      <c r="H13" s="1065">
        <v>5275</v>
      </c>
      <c r="I13" s="1065">
        <v>943</v>
      </c>
      <c r="J13" s="1065" t="s">
        <v>1228</v>
      </c>
      <c r="K13" s="1087">
        <v>12669</v>
      </c>
      <c r="L13" s="255"/>
      <c r="M13" s="255"/>
      <c r="N13" s="1007"/>
    </row>
    <row r="14" spans="1:13" ht="15" thickBot="1" thickTop="1">
      <c r="A14" s="1454" t="s">
        <v>939</v>
      </c>
      <c r="B14" s="1474"/>
      <c r="C14" s="875" t="s">
        <v>1066</v>
      </c>
      <c r="D14" s="875" t="s">
        <v>1102</v>
      </c>
      <c r="E14" s="875" t="s">
        <v>1067</v>
      </c>
      <c r="F14" s="784">
        <v>4</v>
      </c>
      <c r="G14" s="784">
        <v>373159</v>
      </c>
      <c r="H14" s="99">
        <v>162092</v>
      </c>
      <c r="I14" s="906">
        <v>15538</v>
      </c>
      <c r="J14" s="99">
        <v>23729</v>
      </c>
      <c r="K14" s="920">
        <f>SUM(K4:K13)</f>
        <v>1050770</v>
      </c>
      <c r="L14" s="255"/>
      <c r="M14" s="1"/>
    </row>
    <row r="15" spans="1:13" ht="13.5">
      <c r="A15" s="1455" t="s">
        <v>942</v>
      </c>
      <c r="B15" s="877" t="s">
        <v>943</v>
      </c>
      <c r="C15" s="877" t="s">
        <v>928</v>
      </c>
      <c r="D15" s="878" t="s">
        <v>115</v>
      </c>
      <c r="E15" s="878" t="s">
        <v>115</v>
      </c>
      <c r="F15" s="879">
        <v>4</v>
      </c>
      <c r="G15" s="925">
        <v>182406</v>
      </c>
      <c r="H15" s="925">
        <v>70547</v>
      </c>
      <c r="I15" s="100">
        <v>5442</v>
      </c>
      <c r="J15" s="100">
        <v>9194</v>
      </c>
      <c r="K15" s="926">
        <v>422973</v>
      </c>
      <c r="L15" s="255"/>
      <c r="M15" s="1"/>
    </row>
    <row r="16" spans="1:13" ht="13.5">
      <c r="A16" s="1463"/>
      <c r="B16" s="855" t="s">
        <v>944</v>
      </c>
      <c r="C16" s="855" t="s">
        <v>928</v>
      </c>
      <c r="D16" s="882" t="s">
        <v>115</v>
      </c>
      <c r="E16" s="882" t="s">
        <v>103</v>
      </c>
      <c r="F16" s="883">
        <v>2</v>
      </c>
      <c r="G16" s="101">
        <v>51116</v>
      </c>
      <c r="H16" s="101">
        <v>20354</v>
      </c>
      <c r="I16" s="101">
        <v>2317</v>
      </c>
      <c r="J16" s="1155" t="s">
        <v>1092</v>
      </c>
      <c r="K16" s="927">
        <v>112589</v>
      </c>
      <c r="L16" s="255"/>
      <c r="M16" s="1"/>
    </row>
    <row r="17" spans="1:12" ht="13.5">
      <c r="A17" s="1463"/>
      <c r="B17" s="855" t="s">
        <v>945</v>
      </c>
      <c r="C17" s="855" t="s">
        <v>928</v>
      </c>
      <c r="D17" s="882" t="s">
        <v>115</v>
      </c>
      <c r="E17" s="882" t="s">
        <v>103</v>
      </c>
      <c r="F17" s="883">
        <v>1</v>
      </c>
      <c r="G17" s="101">
        <v>52179</v>
      </c>
      <c r="H17" s="101">
        <v>18896</v>
      </c>
      <c r="I17" s="101">
        <v>2855</v>
      </c>
      <c r="J17" s="1156" t="s">
        <v>1092</v>
      </c>
      <c r="K17" s="927">
        <v>173257</v>
      </c>
      <c r="L17" s="1006"/>
    </row>
    <row r="18" spans="1:11" ht="13.5">
      <c r="A18" s="1463"/>
      <c r="B18" s="855" t="s">
        <v>947</v>
      </c>
      <c r="C18" s="855" t="s">
        <v>928</v>
      </c>
      <c r="D18" s="882" t="s">
        <v>115</v>
      </c>
      <c r="E18" s="882" t="s">
        <v>103</v>
      </c>
      <c r="F18" s="883">
        <v>2</v>
      </c>
      <c r="G18" s="101">
        <v>51030</v>
      </c>
      <c r="H18" s="101">
        <v>19333</v>
      </c>
      <c r="I18" s="101">
        <v>2391</v>
      </c>
      <c r="J18" s="1157" t="s">
        <v>1092</v>
      </c>
      <c r="K18" s="927">
        <v>177588</v>
      </c>
    </row>
    <row r="19" spans="1:11" ht="13.5">
      <c r="A19" s="1461"/>
      <c r="B19" s="855" t="s">
        <v>949</v>
      </c>
      <c r="C19" s="855" t="s">
        <v>928</v>
      </c>
      <c r="D19" s="882" t="s">
        <v>115</v>
      </c>
      <c r="E19" s="882" t="s">
        <v>103</v>
      </c>
      <c r="F19" s="883">
        <v>0</v>
      </c>
      <c r="G19" s="101">
        <v>13372</v>
      </c>
      <c r="H19" s="101">
        <v>6111</v>
      </c>
      <c r="I19" s="101">
        <v>774</v>
      </c>
      <c r="J19" s="1157" t="s">
        <v>1092</v>
      </c>
      <c r="K19" s="927">
        <v>41083</v>
      </c>
    </row>
    <row r="20" spans="1:11" ht="14.25" thickBot="1">
      <c r="A20" s="1462"/>
      <c r="B20" s="928" t="s">
        <v>950</v>
      </c>
      <c r="C20" s="928" t="s">
        <v>928</v>
      </c>
      <c r="D20" s="902" t="s">
        <v>115</v>
      </c>
      <c r="E20" s="902" t="s">
        <v>103</v>
      </c>
      <c r="F20" s="910">
        <v>1</v>
      </c>
      <c r="G20" s="929">
        <v>24311</v>
      </c>
      <c r="H20" s="929">
        <v>9752</v>
      </c>
      <c r="I20" s="929">
        <v>1594</v>
      </c>
      <c r="J20" s="1154" t="s">
        <v>1092</v>
      </c>
      <c r="K20" s="930">
        <v>75659</v>
      </c>
    </row>
    <row r="21" spans="1:11" ht="15" thickBot="1" thickTop="1">
      <c r="A21" s="1430" t="s">
        <v>951</v>
      </c>
      <c r="B21" s="1475"/>
      <c r="C21" s="134" t="s">
        <v>1021</v>
      </c>
      <c r="D21" s="134" t="s">
        <v>1021</v>
      </c>
      <c r="E21" s="134" t="s">
        <v>1022</v>
      </c>
      <c r="F21" s="102">
        <f aca="true" t="shared" si="0" ref="F21:K21">SUM(F15:F20)</f>
        <v>10</v>
      </c>
      <c r="G21" s="102">
        <f t="shared" si="0"/>
        <v>374414</v>
      </c>
      <c r="H21" s="102">
        <f t="shared" si="0"/>
        <v>144993</v>
      </c>
      <c r="I21" s="102">
        <f t="shared" si="0"/>
        <v>15373</v>
      </c>
      <c r="J21" s="102">
        <f t="shared" si="0"/>
        <v>9194</v>
      </c>
      <c r="K21" s="918">
        <f t="shared" si="0"/>
        <v>1003149</v>
      </c>
    </row>
    <row r="22" spans="1:11" ht="13.5">
      <c r="A22" s="1432" t="s">
        <v>953</v>
      </c>
      <c r="B22" s="866" t="s">
        <v>135</v>
      </c>
      <c r="C22" s="919" t="s">
        <v>928</v>
      </c>
      <c r="D22" s="867" t="s">
        <v>115</v>
      </c>
      <c r="E22" s="867" t="s">
        <v>1077</v>
      </c>
      <c r="F22" s="868">
        <v>3</v>
      </c>
      <c r="G22" s="906">
        <v>117944</v>
      </c>
      <c r="H22" s="906">
        <v>45782</v>
      </c>
      <c r="I22" s="906">
        <v>4258</v>
      </c>
      <c r="J22" s="906">
        <v>4529</v>
      </c>
      <c r="K22" s="931">
        <v>63338</v>
      </c>
    </row>
    <row r="23" spans="1:11" ht="13.5">
      <c r="A23" s="1446"/>
      <c r="B23" s="72" t="s">
        <v>954</v>
      </c>
      <c r="C23" s="921" t="s">
        <v>928</v>
      </c>
      <c r="D23" s="98" t="s">
        <v>115</v>
      </c>
      <c r="E23" s="98" t="s">
        <v>103</v>
      </c>
      <c r="F23" s="894">
        <v>0</v>
      </c>
      <c r="G23" s="1501" t="s">
        <v>1113</v>
      </c>
      <c r="H23" s="1502"/>
      <c r="I23" s="1502"/>
      <c r="J23" s="1502"/>
      <c r="K23" s="1503"/>
    </row>
    <row r="24" spans="1:11" ht="13.5">
      <c r="A24" s="1446"/>
      <c r="B24" s="72" t="s">
        <v>955</v>
      </c>
      <c r="C24" s="921" t="s">
        <v>928</v>
      </c>
      <c r="D24" s="98" t="s">
        <v>115</v>
      </c>
      <c r="E24" s="98" t="s">
        <v>103</v>
      </c>
      <c r="F24" s="894">
        <v>0</v>
      </c>
      <c r="G24" s="1501" t="s">
        <v>1113</v>
      </c>
      <c r="H24" s="1502"/>
      <c r="I24" s="1502"/>
      <c r="J24" s="1502"/>
      <c r="K24" s="1503"/>
    </row>
    <row r="25" spans="1:11" ht="14.25" thickBot="1">
      <c r="A25" s="1433"/>
      <c r="B25" s="895" t="s">
        <v>956</v>
      </c>
      <c r="C25" s="924" t="s">
        <v>928</v>
      </c>
      <c r="D25" s="871" t="s">
        <v>115</v>
      </c>
      <c r="E25" s="871" t="s">
        <v>103</v>
      </c>
      <c r="F25" s="896">
        <v>0</v>
      </c>
      <c r="G25" s="1504" t="s">
        <v>1113</v>
      </c>
      <c r="H25" s="1505"/>
      <c r="I25" s="1505"/>
      <c r="J25" s="1505"/>
      <c r="K25" s="1506"/>
    </row>
    <row r="26" spans="1:11" ht="15" thickBot="1" thickTop="1">
      <c r="A26" s="1454" t="s">
        <v>957</v>
      </c>
      <c r="B26" s="1474"/>
      <c r="C26" s="133" t="s">
        <v>1023</v>
      </c>
      <c r="D26" s="133" t="s">
        <v>1023</v>
      </c>
      <c r="E26" s="133" t="s">
        <v>1120</v>
      </c>
      <c r="F26" s="99">
        <f aca="true" t="shared" si="1" ref="F26:K26">SUM(F22:F25)</f>
        <v>3</v>
      </c>
      <c r="G26" s="99">
        <f t="shared" si="1"/>
        <v>117944</v>
      </c>
      <c r="H26" s="99">
        <f t="shared" si="1"/>
        <v>45782</v>
      </c>
      <c r="I26" s="99">
        <f t="shared" si="1"/>
        <v>4258</v>
      </c>
      <c r="J26" s="99">
        <f t="shared" si="1"/>
        <v>4529</v>
      </c>
      <c r="K26" s="1086">
        <f t="shared" si="1"/>
        <v>63338</v>
      </c>
    </row>
    <row r="27" spans="1:11" ht="14.25" thickBot="1">
      <c r="A27" s="91" t="s">
        <v>958</v>
      </c>
      <c r="B27" s="103" t="s">
        <v>143</v>
      </c>
      <c r="C27" s="917" t="s">
        <v>928</v>
      </c>
      <c r="D27" s="95" t="s">
        <v>115</v>
      </c>
      <c r="E27" s="95" t="s">
        <v>103</v>
      </c>
      <c r="F27" s="94">
        <v>2</v>
      </c>
      <c r="G27" s="93">
        <v>59566</v>
      </c>
      <c r="H27" s="93">
        <v>21257</v>
      </c>
      <c r="I27" s="93">
        <v>2200</v>
      </c>
      <c r="J27" s="93">
        <v>1803</v>
      </c>
      <c r="K27" s="856">
        <v>81803</v>
      </c>
    </row>
    <row r="28" spans="1:11" ht="14.25" thickBot="1">
      <c r="A28" s="105" t="s">
        <v>959</v>
      </c>
      <c r="B28" s="106" t="s">
        <v>147</v>
      </c>
      <c r="C28" s="932" t="s">
        <v>928</v>
      </c>
      <c r="D28" s="899" t="s">
        <v>115</v>
      </c>
      <c r="E28" s="899" t="s">
        <v>103</v>
      </c>
      <c r="F28" s="108">
        <v>0</v>
      </c>
      <c r="G28" s="107">
        <v>41835</v>
      </c>
      <c r="H28" s="107">
        <v>15820</v>
      </c>
      <c r="I28" s="107">
        <v>1389</v>
      </c>
      <c r="J28" s="107">
        <v>1360</v>
      </c>
      <c r="K28" s="111">
        <v>68210</v>
      </c>
    </row>
    <row r="29" spans="1:11" ht="13.5">
      <c r="A29" s="1459" t="s">
        <v>960</v>
      </c>
      <c r="B29" s="39" t="s">
        <v>152</v>
      </c>
      <c r="C29" s="877" t="s">
        <v>928</v>
      </c>
      <c r="D29" s="878" t="s">
        <v>115</v>
      </c>
      <c r="E29" s="878" t="s">
        <v>103</v>
      </c>
      <c r="F29" s="879">
        <v>0</v>
      </c>
      <c r="G29" s="100">
        <v>44114</v>
      </c>
      <c r="H29" s="100">
        <v>15074</v>
      </c>
      <c r="I29" s="100">
        <v>1884</v>
      </c>
      <c r="J29" s="100">
        <v>2126</v>
      </c>
      <c r="K29" s="933">
        <v>44451</v>
      </c>
    </row>
    <row r="30" spans="1:11" ht="13.5">
      <c r="A30" s="1347"/>
      <c r="B30" s="68" t="s">
        <v>961</v>
      </c>
      <c r="C30" s="855" t="s">
        <v>928</v>
      </c>
      <c r="D30" s="882" t="s">
        <v>115</v>
      </c>
      <c r="E30" s="882" t="s">
        <v>103</v>
      </c>
      <c r="F30" s="883">
        <v>0</v>
      </c>
      <c r="G30" s="101">
        <v>17073</v>
      </c>
      <c r="H30" s="101">
        <v>6852</v>
      </c>
      <c r="I30" s="101">
        <v>759</v>
      </c>
      <c r="J30" s="1024" t="s">
        <v>1130</v>
      </c>
      <c r="K30" s="934">
        <v>19391</v>
      </c>
    </row>
    <row r="31" spans="1:11" ht="14.25" thickBot="1">
      <c r="A31" s="1348"/>
      <c r="B31" s="901" t="s">
        <v>962</v>
      </c>
      <c r="C31" s="928" t="s">
        <v>928</v>
      </c>
      <c r="D31" s="902" t="s">
        <v>115</v>
      </c>
      <c r="E31" s="902" t="s">
        <v>103</v>
      </c>
      <c r="F31" s="910">
        <v>2</v>
      </c>
      <c r="G31" s="929">
        <v>7655</v>
      </c>
      <c r="H31" s="929">
        <v>3191</v>
      </c>
      <c r="I31" s="929">
        <v>968</v>
      </c>
      <c r="J31" s="1024" t="s">
        <v>1130</v>
      </c>
      <c r="K31" s="935">
        <v>9087</v>
      </c>
    </row>
    <row r="32" spans="1:11" ht="15" thickBot="1" thickTop="1">
      <c r="A32" s="1430" t="s">
        <v>963</v>
      </c>
      <c r="B32" s="1475"/>
      <c r="C32" s="134" t="s">
        <v>1024</v>
      </c>
      <c r="D32" s="134" t="s">
        <v>1024</v>
      </c>
      <c r="E32" s="102">
        <v>0</v>
      </c>
      <c r="F32" s="102">
        <f aca="true" t="shared" si="2" ref="F32:K32">SUM(F29:F31)</f>
        <v>2</v>
      </c>
      <c r="G32" s="102">
        <f t="shared" si="2"/>
        <v>68842</v>
      </c>
      <c r="H32" s="102">
        <f t="shared" si="2"/>
        <v>25117</v>
      </c>
      <c r="I32" s="102">
        <f t="shared" si="2"/>
        <v>3611</v>
      </c>
      <c r="J32" s="102">
        <f t="shared" si="2"/>
        <v>2126</v>
      </c>
      <c r="K32" s="918">
        <f t="shared" si="2"/>
        <v>72929</v>
      </c>
    </row>
    <row r="33" spans="1:11" ht="14.25" thickBot="1">
      <c r="A33" s="105" t="s">
        <v>964</v>
      </c>
      <c r="B33" s="106" t="s">
        <v>157</v>
      </c>
      <c r="C33" s="932" t="s">
        <v>928</v>
      </c>
      <c r="D33" s="899" t="s">
        <v>1077</v>
      </c>
      <c r="E33" s="899" t="s">
        <v>103</v>
      </c>
      <c r="F33" s="108">
        <v>0</v>
      </c>
      <c r="G33" s="107">
        <v>55341</v>
      </c>
      <c r="H33" s="107">
        <v>21887</v>
      </c>
      <c r="I33" s="107">
        <v>1524</v>
      </c>
      <c r="J33" s="899" t="s">
        <v>785</v>
      </c>
      <c r="K33" s="936">
        <v>114485</v>
      </c>
    </row>
    <row r="34" spans="1:11" ht="13.5">
      <c r="A34" s="1455" t="s">
        <v>965</v>
      </c>
      <c r="B34" s="39" t="s">
        <v>161</v>
      </c>
      <c r="C34" s="877" t="s">
        <v>928</v>
      </c>
      <c r="D34" s="878" t="s">
        <v>115</v>
      </c>
      <c r="E34" s="878" t="s">
        <v>115</v>
      </c>
      <c r="F34" s="100">
        <v>1</v>
      </c>
      <c r="G34" s="100">
        <v>21708</v>
      </c>
      <c r="H34" s="879">
        <v>6618</v>
      </c>
      <c r="I34" s="100">
        <v>899</v>
      </c>
      <c r="J34" s="100">
        <v>711</v>
      </c>
      <c r="K34" s="937">
        <v>10642</v>
      </c>
    </row>
    <row r="35" spans="1:11" ht="14.25" thickBot="1">
      <c r="A35" s="1456"/>
      <c r="B35" s="901" t="s">
        <v>165</v>
      </c>
      <c r="C35" s="902" t="s">
        <v>1075</v>
      </c>
      <c r="D35" s="902" t="s">
        <v>1103</v>
      </c>
      <c r="E35" s="902" t="s">
        <v>1062</v>
      </c>
      <c r="F35" s="910">
        <v>0</v>
      </c>
      <c r="G35" s="910">
        <v>6518</v>
      </c>
      <c r="H35" s="910">
        <v>2017</v>
      </c>
      <c r="I35" s="910">
        <v>257</v>
      </c>
      <c r="J35" s="910">
        <v>311</v>
      </c>
      <c r="K35" s="1027">
        <v>7992</v>
      </c>
    </row>
    <row r="36" spans="1:11" ht="15" thickBot="1" thickTop="1">
      <c r="A36" s="1430" t="s">
        <v>966</v>
      </c>
      <c r="B36" s="1475"/>
      <c r="C36" s="134" t="s">
        <v>1138</v>
      </c>
      <c r="D36" s="134" t="s">
        <v>1025</v>
      </c>
      <c r="E36" s="134" t="s">
        <v>1025</v>
      </c>
      <c r="F36" s="102">
        <f aca="true" t="shared" si="3" ref="F36:K36">SUM(F34:F35)</f>
        <v>1</v>
      </c>
      <c r="G36" s="102">
        <f t="shared" si="3"/>
        <v>28226</v>
      </c>
      <c r="H36" s="102">
        <f t="shared" si="3"/>
        <v>8635</v>
      </c>
      <c r="I36" s="102">
        <f t="shared" si="3"/>
        <v>1156</v>
      </c>
      <c r="J36" s="102">
        <f t="shared" si="3"/>
        <v>1022</v>
      </c>
      <c r="K36" s="1064">
        <f t="shared" si="3"/>
        <v>18634</v>
      </c>
    </row>
    <row r="37" spans="1:11" ht="13.5">
      <c r="A37" s="1432" t="s">
        <v>167</v>
      </c>
      <c r="B37" s="866" t="s">
        <v>168</v>
      </c>
      <c r="C37" s="919" t="s">
        <v>928</v>
      </c>
      <c r="D37" s="867" t="s">
        <v>1103</v>
      </c>
      <c r="E37" s="867" t="s">
        <v>103</v>
      </c>
      <c r="F37" s="868">
        <v>0</v>
      </c>
      <c r="G37" s="906">
        <v>14845</v>
      </c>
      <c r="H37" s="906">
        <v>6442</v>
      </c>
      <c r="I37" s="906">
        <v>572</v>
      </c>
      <c r="J37" s="906">
        <v>756</v>
      </c>
      <c r="K37" s="938">
        <v>25856</v>
      </c>
    </row>
    <row r="38" spans="1:11" ht="14.25" thickBot="1">
      <c r="A38" s="1433"/>
      <c r="B38" s="895" t="s">
        <v>967</v>
      </c>
      <c r="C38" s="924" t="s">
        <v>928</v>
      </c>
      <c r="D38" s="871" t="s">
        <v>115</v>
      </c>
      <c r="E38" s="871" t="s">
        <v>103</v>
      </c>
      <c r="F38" s="896">
        <v>0</v>
      </c>
      <c r="G38" s="908">
        <v>13829</v>
      </c>
      <c r="H38" s="908">
        <v>5776</v>
      </c>
      <c r="I38" s="908">
        <v>842</v>
      </c>
      <c r="J38" s="908">
        <v>770</v>
      </c>
      <c r="K38" s="939">
        <v>17483</v>
      </c>
    </row>
    <row r="39" spans="1:11" ht="15" thickBot="1" thickTop="1">
      <c r="A39" s="1454" t="s">
        <v>968</v>
      </c>
      <c r="B39" s="1474"/>
      <c r="C39" s="133" t="s">
        <v>1026</v>
      </c>
      <c r="D39" s="133" t="s">
        <v>1144</v>
      </c>
      <c r="E39" s="99">
        <v>0</v>
      </c>
      <c r="F39" s="99">
        <f aca="true" t="shared" si="4" ref="F39:K39">SUM(F37:F38)</f>
        <v>0</v>
      </c>
      <c r="G39" s="99">
        <f t="shared" si="4"/>
        <v>28674</v>
      </c>
      <c r="H39" s="99">
        <f t="shared" si="4"/>
        <v>12218</v>
      </c>
      <c r="I39" s="99">
        <f t="shared" si="4"/>
        <v>1414</v>
      </c>
      <c r="J39" s="99">
        <f t="shared" si="4"/>
        <v>1526</v>
      </c>
      <c r="K39" s="1086">
        <f t="shared" si="4"/>
        <v>43339</v>
      </c>
    </row>
    <row r="40" spans="1:11" ht="13.5">
      <c r="A40" s="1455" t="s">
        <v>969</v>
      </c>
      <c r="B40" s="39" t="s">
        <v>174</v>
      </c>
      <c r="C40" s="877" t="s">
        <v>928</v>
      </c>
      <c r="D40" s="878" t="s">
        <v>115</v>
      </c>
      <c r="E40" s="878" t="s">
        <v>103</v>
      </c>
      <c r="F40" s="100">
        <v>0</v>
      </c>
      <c r="G40" s="100">
        <v>22250</v>
      </c>
      <c r="H40" s="100">
        <v>6078</v>
      </c>
      <c r="I40" s="100">
        <v>421</v>
      </c>
      <c r="J40" s="100">
        <v>77</v>
      </c>
      <c r="K40" s="937">
        <v>33901</v>
      </c>
    </row>
    <row r="41" spans="1:11" ht="13.5">
      <c r="A41" s="1463"/>
      <c r="B41" s="68" t="s">
        <v>970</v>
      </c>
      <c r="C41" s="855" t="s">
        <v>1075</v>
      </c>
      <c r="D41" s="882" t="s">
        <v>1062</v>
      </c>
      <c r="E41" s="882" t="s">
        <v>1062</v>
      </c>
      <c r="F41" s="883">
        <v>0</v>
      </c>
      <c r="G41" s="883">
        <v>11765</v>
      </c>
      <c r="H41" s="883">
        <v>4021</v>
      </c>
      <c r="I41" s="883">
        <v>375</v>
      </c>
      <c r="J41" s="883">
        <v>51</v>
      </c>
      <c r="K41" s="1028">
        <v>21527</v>
      </c>
    </row>
    <row r="42" spans="1:11" ht="14.25" thickBot="1">
      <c r="A42" s="1456"/>
      <c r="B42" s="901" t="s">
        <v>971</v>
      </c>
      <c r="C42" s="928" t="s">
        <v>928</v>
      </c>
      <c r="D42" s="902" t="s">
        <v>103</v>
      </c>
      <c r="E42" s="902" t="s">
        <v>103</v>
      </c>
      <c r="F42" s="929">
        <v>0</v>
      </c>
      <c r="G42" s="929">
        <v>4675</v>
      </c>
      <c r="H42" s="929">
        <v>1981</v>
      </c>
      <c r="I42" s="929">
        <v>109</v>
      </c>
      <c r="J42" s="929">
        <v>40</v>
      </c>
      <c r="K42" s="1027">
        <v>9013</v>
      </c>
    </row>
    <row r="43" spans="1:12" ht="15" thickBot="1" thickTop="1">
      <c r="A43" s="1430" t="s">
        <v>972</v>
      </c>
      <c r="B43" s="1475"/>
      <c r="C43" s="134" t="s">
        <v>1149</v>
      </c>
      <c r="D43" s="134" t="s">
        <v>1027</v>
      </c>
      <c r="E43" s="102">
        <v>0</v>
      </c>
      <c r="F43" s="102">
        <v>0</v>
      </c>
      <c r="G43" s="102">
        <f>SUM(G40:G42)</f>
        <v>38690</v>
      </c>
      <c r="H43" s="102">
        <f>SUM(H40:H42)</f>
        <v>12080</v>
      </c>
      <c r="I43" s="102">
        <f>SUM(I40:I42)</f>
        <v>905</v>
      </c>
      <c r="J43" s="102">
        <f>SUM(J40:J42)</f>
        <v>168</v>
      </c>
      <c r="K43" s="918">
        <f>SUM(K40:K42)</f>
        <v>64441</v>
      </c>
      <c r="L43" s="1007"/>
    </row>
    <row r="44" spans="1:11" ht="14.25" thickBot="1">
      <c r="A44" s="105" t="s">
        <v>181</v>
      </c>
      <c r="B44" s="106" t="s">
        <v>973</v>
      </c>
      <c r="C44" s="932" t="s">
        <v>928</v>
      </c>
      <c r="D44" s="899" t="s">
        <v>115</v>
      </c>
      <c r="E44" s="899" t="s">
        <v>103</v>
      </c>
      <c r="F44" s="107">
        <v>0</v>
      </c>
      <c r="G44" s="107">
        <v>6686</v>
      </c>
      <c r="H44" s="107">
        <v>3066</v>
      </c>
      <c r="I44" s="107">
        <v>374</v>
      </c>
      <c r="J44" s="107">
        <v>104</v>
      </c>
      <c r="K44" s="936">
        <v>11840</v>
      </c>
    </row>
    <row r="45" spans="1:11" ht="13.5">
      <c r="A45" s="1455" t="s">
        <v>974</v>
      </c>
      <c r="B45" s="39" t="s">
        <v>975</v>
      </c>
      <c r="C45" s="877" t="s">
        <v>928</v>
      </c>
      <c r="D45" s="878" t="s">
        <v>103</v>
      </c>
      <c r="E45" s="878" t="s">
        <v>103</v>
      </c>
      <c r="F45" s="100">
        <v>0</v>
      </c>
      <c r="G45" s="100">
        <v>38765</v>
      </c>
      <c r="H45" s="100">
        <v>15551</v>
      </c>
      <c r="I45" s="100">
        <v>3264</v>
      </c>
      <c r="J45" s="100">
        <v>1525</v>
      </c>
      <c r="K45" s="937">
        <v>40920</v>
      </c>
    </row>
    <row r="46" spans="1:11" ht="13.5">
      <c r="A46" s="1461"/>
      <c r="B46" s="68" t="s">
        <v>976</v>
      </c>
      <c r="C46" s="855" t="s">
        <v>928</v>
      </c>
      <c r="D46" s="882" t="s">
        <v>1103</v>
      </c>
      <c r="E46" s="882" t="s">
        <v>103</v>
      </c>
      <c r="F46" s="101">
        <v>0</v>
      </c>
      <c r="G46" s="101">
        <v>10874</v>
      </c>
      <c r="H46" s="101">
        <v>5379</v>
      </c>
      <c r="I46" s="101">
        <v>517</v>
      </c>
      <c r="J46" s="101">
        <v>158</v>
      </c>
      <c r="K46" s="941">
        <v>10934</v>
      </c>
    </row>
    <row r="47" spans="1:11" ht="13.5">
      <c r="A47" s="1461"/>
      <c r="B47" s="68" t="s">
        <v>977</v>
      </c>
      <c r="C47" s="855" t="s">
        <v>928</v>
      </c>
      <c r="D47" s="882" t="s">
        <v>103</v>
      </c>
      <c r="E47" s="882" t="s">
        <v>103</v>
      </c>
      <c r="F47" s="101">
        <v>0</v>
      </c>
      <c r="G47" s="101">
        <v>13719</v>
      </c>
      <c r="H47" s="101">
        <v>5413</v>
      </c>
      <c r="I47" s="101">
        <v>512</v>
      </c>
      <c r="J47" s="101">
        <v>170</v>
      </c>
      <c r="K47" s="941">
        <v>12642</v>
      </c>
    </row>
    <row r="48" spans="1:11" ht="14.25" thickBot="1">
      <c r="A48" s="1462"/>
      <c r="B48" s="901" t="s">
        <v>978</v>
      </c>
      <c r="C48" s="928" t="s">
        <v>928</v>
      </c>
      <c r="D48" s="902" t="s">
        <v>1103</v>
      </c>
      <c r="E48" s="902" t="s">
        <v>103</v>
      </c>
      <c r="F48" s="929">
        <v>0</v>
      </c>
      <c r="G48" s="929">
        <v>8269</v>
      </c>
      <c r="H48" s="929">
        <v>3564</v>
      </c>
      <c r="I48" s="929">
        <v>425</v>
      </c>
      <c r="J48" s="929">
        <v>396</v>
      </c>
      <c r="K48" s="942">
        <v>8448</v>
      </c>
    </row>
    <row r="49" spans="1:11" ht="15" thickBot="1" thickTop="1">
      <c r="A49" s="1430" t="s">
        <v>979</v>
      </c>
      <c r="B49" s="1475"/>
      <c r="C49" s="134" t="s">
        <v>1023</v>
      </c>
      <c r="D49" s="132">
        <v>0</v>
      </c>
      <c r="E49" s="102">
        <v>0</v>
      </c>
      <c r="F49" s="132">
        <v>0</v>
      </c>
      <c r="G49" s="102">
        <f>SUM(G45:G48)</f>
        <v>71627</v>
      </c>
      <c r="H49" s="102">
        <v>27541</v>
      </c>
      <c r="I49" s="102">
        <v>4249</v>
      </c>
      <c r="J49" s="102">
        <v>2012</v>
      </c>
      <c r="K49" s="918">
        <v>111822</v>
      </c>
    </row>
    <row r="50" spans="1:11" ht="13.5">
      <c r="A50" s="1432" t="s">
        <v>980</v>
      </c>
      <c r="B50" s="866" t="s">
        <v>0</v>
      </c>
      <c r="C50" s="919" t="s">
        <v>928</v>
      </c>
      <c r="D50" s="867" t="s">
        <v>115</v>
      </c>
      <c r="E50" s="867" t="s">
        <v>103</v>
      </c>
      <c r="F50" s="868">
        <v>0</v>
      </c>
      <c r="G50" s="906">
        <v>17063</v>
      </c>
      <c r="H50" s="906">
        <v>6237</v>
      </c>
      <c r="I50" s="867" t="s">
        <v>1161</v>
      </c>
      <c r="J50" s="867" t="s">
        <v>1161</v>
      </c>
      <c r="K50" s="1038" t="s">
        <v>1161</v>
      </c>
    </row>
    <row r="51" spans="1:11" ht="13.5">
      <c r="A51" s="1446"/>
      <c r="B51" s="72" t="s">
        <v>981</v>
      </c>
      <c r="C51" s="921" t="s">
        <v>928</v>
      </c>
      <c r="D51" s="98" t="s">
        <v>115</v>
      </c>
      <c r="E51" s="98" t="s">
        <v>103</v>
      </c>
      <c r="F51" s="894">
        <v>0</v>
      </c>
      <c r="G51" s="894">
        <v>8957</v>
      </c>
      <c r="H51" s="894">
        <v>3189</v>
      </c>
      <c r="I51" s="894">
        <v>614</v>
      </c>
      <c r="J51" s="98" t="s">
        <v>1161</v>
      </c>
      <c r="K51" s="1039" t="s">
        <v>1161</v>
      </c>
    </row>
    <row r="52" spans="1:11" ht="14.25" thickBot="1">
      <c r="A52" s="1433"/>
      <c r="B52" s="895" t="s">
        <v>982</v>
      </c>
      <c r="C52" s="924" t="s">
        <v>928</v>
      </c>
      <c r="D52" s="871" t="s">
        <v>115</v>
      </c>
      <c r="E52" s="871" t="s">
        <v>103</v>
      </c>
      <c r="F52" s="896">
        <v>0</v>
      </c>
      <c r="G52" s="908">
        <v>6208</v>
      </c>
      <c r="H52" s="908">
        <v>4271</v>
      </c>
      <c r="I52" s="908">
        <v>80</v>
      </c>
      <c r="J52" s="908">
        <v>1489</v>
      </c>
      <c r="K52" s="939">
        <v>15607</v>
      </c>
    </row>
    <row r="53" spans="1:11" ht="15" thickBot="1" thickTop="1">
      <c r="A53" s="1454" t="s">
        <v>983</v>
      </c>
      <c r="B53" s="1474"/>
      <c r="C53" s="133" t="s">
        <v>1024</v>
      </c>
      <c r="D53" s="133" t="s">
        <v>1024</v>
      </c>
      <c r="E53" s="99">
        <v>0</v>
      </c>
      <c r="F53" s="99">
        <f aca="true" t="shared" si="5" ref="F53:K53">SUM(F50:F52)</f>
        <v>0</v>
      </c>
      <c r="G53" s="99">
        <f t="shared" si="5"/>
        <v>32228</v>
      </c>
      <c r="H53" s="99">
        <f t="shared" si="5"/>
        <v>13697</v>
      </c>
      <c r="I53" s="99">
        <f t="shared" si="5"/>
        <v>694</v>
      </c>
      <c r="J53" s="99">
        <f t="shared" si="5"/>
        <v>1489</v>
      </c>
      <c r="K53" s="1086">
        <f t="shared" si="5"/>
        <v>15607</v>
      </c>
    </row>
    <row r="54" spans="1:11" ht="13.5">
      <c r="A54" s="1455" t="s">
        <v>984</v>
      </c>
      <c r="B54" s="39" t="s">
        <v>975</v>
      </c>
      <c r="C54" s="877" t="s">
        <v>928</v>
      </c>
      <c r="D54" s="878" t="s">
        <v>103</v>
      </c>
      <c r="E54" s="878" t="s">
        <v>103</v>
      </c>
      <c r="F54" s="879">
        <v>0</v>
      </c>
      <c r="G54" s="100">
        <v>11858</v>
      </c>
      <c r="H54" s="100">
        <v>5134</v>
      </c>
      <c r="I54" s="100">
        <v>456</v>
      </c>
      <c r="J54" s="100">
        <v>274</v>
      </c>
      <c r="K54" s="937">
        <v>13469</v>
      </c>
    </row>
    <row r="55" spans="1:11" ht="13.5">
      <c r="A55" s="1463"/>
      <c r="B55" s="68" t="s">
        <v>985</v>
      </c>
      <c r="C55" s="855" t="s">
        <v>928</v>
      </c>
      <c r="D55" s="882" t="s">
        <v>115</v>
      </c>
      <c r="E55" s="882" t="s">
        <v>103</v>
      </c>
      <c r="F55" s="883">
        <v>0</v>
      </c>
      <c r="G55" s="101">
        <v>8447</v>
      </c>
      <c r="H55" s="101">
        <v>4791</v>
      </c>
      <c r="I55" s="101">
        <v>658</v>
      </c>
      <c r="J55" s="101">
        <v>253</v>
      </c>
      <c r="K55" s="941">
        <v>6627</v>
      </c>
    </row>
    <row r="56" spans="1:11" ht="13.5">
      <c r="A56" s="1463"/>
      <c r="B56" s="68" t="s">
        <v>986</v>
      </c>
      <c r="C56" s="855" t="s">
        <v>932</v>
      </c>
      <c r="D56" s="882" t="s">
        <v>172</v>
      </c>
      <c r="E56" s="882" t="s">
        <v>172</v>
      </c>
      <c r="F56" s="882" t="s">
        <v>172</v>
      </c>
      <c r="G56" s="882" t="s">
        <v>172</v>
      </c>
      <c r="H56" s="882" t="s">
        <v>172</v>
      </c>
      <c r="I56" s="882" t="s">
        <v>172</v>
      </c>
      <c r="J56" s="882" t="s">
        <v>172</v>
      </c>
      <c r="K56" s="940" t="s">
        <v>172</v>
      </c>
    </row>
    <row r="57" spans="1:11" ht="13.5">
      <c r="A57" s="1463"/>
      <c r="B57" s="68" t="s">
        <v>987</v>
      </c>
      <c r="C57" s="855" t="s">
        <v>928</v>
      </c>
      <c r="D57" s="882" t="s">
        <v>115</v>
      </c>
      <c r="E57" s="882" t="s">
        <v>103</v>
      </c>
      <c r="F57" s="883">
        <v>0</v>
      </c>
      <c r="G57" s="101">
        <v>9553</v>
      </c>
      <c r="H57" s="101">
        <v>3385</v>
      </c>
      <c r="I57" s="101">
        <v>431</v>
      </c>
      <c r="J57" s="882" t="s">
        <v>1161</v>
      </c>
      <c r="K57" s="941">
        <v>12914</v>
      </c>
    </row>
    <row r="58" spans="1:11" ht="14.25" thickBot="1">
      <c r="A58" s="1456"/>
      <c r="B58" s="901" t="s">
        <v>988</v>
      </c>
      <c r="C58" s="928" t="s">
        <v>928</v>
      </c>
      <c r="D58" s="902" t="s">
        <v>103</v>
      </c>
      <c r="E58" s="902" t="s">
        <v>103</v>
      </c>
      <c r="F58" s="910">
        <v>0</v>
      </c>
      <c r="G58" s="929">
        <v>1950</v>
      </c>
      <c r="H58" s="929">
        <v>1190</v>
      </c>
      <c r="I58" s="929">
        <v>76</v>
      </c>
      <c r="J58" s="929">
        <v>18</v>
      </c>
      <c r="K58" s="942">
        <v>1532</v>
      </c>
    </row>
    <row r="59" spans="1:12" ht="15" thickBot="1" thickTop="1">
      <c r="A59" s="1430" t="s">
        <v>989</v>
      </c>
      <c r="B59" s="1475"/>
      <c r="C59" s="134" t="s">
        <v>1028</v>
      </c>
      <c r="D59" s="134" t="s">
        <v>1029</v>
      </c>
      <c r="E59" s="102">
        <v>0</v>
      </c>
      <c r="F59" s="132">
        <v>0</v>
      </c>
      <c r="G59" s="102">
        <f>SUM(G54:G58)</f>
        <v>31808</v>
      </c>
      <c r="H59" s="102">
        <f>SUM(H54:H58)</f>
        <v>14500</v>
      </c>
      <c r="I59" s="102">
        <f>SUM(I54:I58)</f>
        <v>1621</v>
      </c>
      <c r="J59" s="102">
        <f>SUM(J54:J58)</f>
        <v>545</v>
      </c>
      <c r="K59" s="918">
        <f>SUM(K54:K58)</f>
        <v>34542</v>
      </c>
      <c r="L59" s="1007"/>
    </row>
    <row r="60" spans="1:11" ht="13.5">
      <c r="A60" s="1434" t="s">
        <v>990</v>
      </c>
      <c r="B60" s="866" t="s">
        <v>991</v>
      </c>
      <c r="C60" s="919" t="s">
        <v>928</v>
      </c>
      <c r="D60" s="867" t="s">
        <v>115</v>
      </c>
      <c r="E60" s="867" t="s">
        <v>103</v>
      </c>
      <c r="F60" s="868">
        <v>0</v>
      </c>
      <c r="G60" s="906">
        <v>13446</v>
      </c>
      <c r="H60" s="906">
        <v>5620</v>
      </c>
      <c r="I60" s="906">
        <v>362</v>
      </c>
      <c r="J60" s="906">
        <v>689</v>
      </c>
      <c r="K60" s="938">
        <v>16576</v>
      </c>
    </row>
    <row r="61" spans="1:11" ht="14.25" thickBot="1">
      <c r="A61" s="1363"/>
      <c r="B61" s="895" t="s">
        <v>992</v>
      </c>
      <c r="C61" s="924" t="s">
        <v>928</v>
      </c>
      <c r="D61" s="871" t="s">
        <v>115</v>
      </c>
      <c r="E61" s="871" t="s">
        <v>103</v>
      </c>
      <c r="F61" s="896">
        <v>0</v>
      </c>
      <c r="G61" s="908">
        <v>40215</v>
      </c>
      <c r="H61" s="908">
        <v>16522</v>
      </c>
      <c r="I61" s="871" t="s">
        <v>172</v>
      </c>
      <c r="J61" s="908">
        <v>740</v>
      </c>
      <c r="K61" s="939">
        <v>38669</v>
      </c>
    </row>
    <row r="62" spans="1:12" ht="15" thickBot="1" thickTop="1">
      <c r="A62" s="1454" t="s">
        <v>993</v>
      </c>
      <c r="B62" s="1474"/>
      <c r="C62" s="133" t="s">
        <v>1026</v>
      </c>
      <c r="D62" s="133" t="s">
        <v>1026</v>
      </c>
      <c r="E62" s="99">
        <v>0</v>
      </c>
      <c r="F62" s="135">
        <f aca="true" t="shared" si="6" ref="F62:K62">SUM(F60:F61)</f>
        <v>0</v>
      </c>
      <c r="G62" s="135">
        <f t="shared" si="6"/>
        <v>53661</v>
      </c>
      <c r="H62" s="135">
        <f t="shared" si="6"/>
        <v>22142</v>
      </c>
      <c r="I62" s="135">
        <f t="shared" si="6"/>
        <v>362</v>
      </c>
      <c r="J62" s="135">
        <f t="shared" si="6"/>
        <v>1429</v>
      </c>
      <c r="K62" s="136">
        <f t="shared" si="6"/>
        <v>55245</v>
      </c>
      <c r="L62" s="1007"/>
    </row>
    <row r="63" spans="1:11" ht="13.5">
      <c r="A63" s="1440" t="s">
        <v>994</v>
      </c>
      <c r="B63" s="39" t="s">
        <v>995</v>
      </c>
      <c r="C63" s="877" t="s">
        <v>928</v>
      </c>
      <c r="D63" s="878" t="s">
        <v>1062</v>
      </c>
      <c r="E63" s="878" t="s">
        <v>103</v>
      </c>
      <c r="F63" s="879">
        <v>0</v>
      </c>
      <c r="G63" s="100">
        <v>10853</v>
      </c>
      <c r="H63" s="100">
        <v>4499</v>
      </c>
      <c r="I63" s="100">
        <v>326</v>
      </c>
      <c r="J63" s="879" t="s">
        <v>785</v>
      </c>
      <c r="K63" s="937">
        <v>6589</v>
      </c>
    </row>
    <row r="64" spans="1:11" ht="14.25" thickBot="1">
      <c r="A64" s="1354"/>
      <c r="B64" s="901" t="s">
        <v>205</v>
      </c>
      <c r="C64" s="928" t="s">
        <v>928</v>
      </c>
      <c r="D64" s="902" t="s">
        <v>115</v>
      </c>
      <c r="E64" s="902" t="s">
        <v>103</v>
      </c>
      <c r="F64" s="910">
        <v>0</v>
      </c>
      <c r="G64" s="929">
        <v>23517</v>
      </c>
      <c r="H64" s="929">
        <v>9037</v>
      </c>
      <c r="I64" s="929">
        <v>637</v>
      </c>
      <c r="J64" s="929">
        <v>620</v>
      </c>
      <c r="K64" s="942">
        <v>16468</v>
      </c>
    </row>
    <row r="65" spans="1:12" ht="15" thickBot="1" thickTop="1">
      <c r="A65" s="1430" t="s">
        <v>996</v>
      </c>
      <c r="B65" s="1475"/>
      <c r="C65" s="134" t="s">
        <v>1026</v>
      </c>
      <c r="D65" s="134" t="s">
        <v>1193</v>
      </c>
      <c r="E65" s="102">
        <v>0</v>
      </c>
      <c r="F65" s="132">
        <v>0</v>
      </c>
      <c r="G65" s="132">
        <f>SUM(G63:G64)</f>
        <v>34370</v>
      </c>
      <c r="H65" s="132">
        <f>SUM(H63:H64)</f>
        <v>13536</v>
      </c>
      <c r="I65" s="132">
        <f>SUM(I63:I64)</f>
        <v>963</v>
      </c>
      <c r="J65" s="132">
        <f>SUM(J63:J64)</f>
        <v>620</v>
      </c>
      <c r="K65" s="137">
        <f>SUM(K63:K64)</f>
        <v>23057</v>
      </c>
      <c r="L65" s="1007"/>
    </row>
    <row r="66" spans="1:11" ht="14.25" thickBot="1">
      <c r="A66" s="105" t="s">
        <v>997</v>
      </c>
      <c r="B66" s="106" t="s">
        <v>208</v>
      </c>
      <c r="C66" s="932" t="s">
        <v>928</v>
      </c>
      <c r="D66" s="899" t="s">
        <v>103</v>
      </c>
      <c r="E66" s="899" t="s">
        <v>103</v>
      </c>
      <c r="F66" s="108">
        <v>0</v>
      </c>
      <c r="G66" s="107">
        <v>25527</v>
      </c>
      <c r="H66" s="107">
        <v>10197</v>
      </c>
      <c r="I66" s="107">
        <v>844</v>
      </c>
      <c r="J66" s="107">
        <v>1230</v>
      </c>
      <c r="K66" s="936">
        <v>23832</v>
      </c>
    </row>
    <row r="67" spans="1:11" ht="14.25" thickBot="1">
      <c r="A67" s="91" t="s">
        <v>998</v>
      </c>
      <c r="B67" s="103" t="s">
        <v>210</v>
      </c>
      <c r="C67" s="917" t="s">
        <v>928</v>
      </c>
      <c r="D67" s="95" t="s">
        <v>115</v>
      </c>
      <c r="E67" s="95" t="s">
        <v>103</v>
      </c>
      <c r="F67" s="94">
        <v>0</v>
      </c>
      <c r="G67" s="93">
        <v>26534</v>
      </c>
      <c r="H67" s="93">
        <v>9013</v>
      </c>
      <c r="I67" s="93">
        <v>1007</v>
      </c>
      <c r="J67" s="93">
        <v>575</v>
      </c>
      <c r="K67" s="943">
        <v>24929</v>
      </c>
    </row>
    <row r="68" spans="1:11" ht="14.25" thickBot="1">
      <c r="A68" s="105" t="s">
        <v>999</v>
      </c>
      <c r="B68" s="106" t="s">
        <v>215</v>
      </c>
      <c r="C68" s="932" t="s">
        <v>928</v>
      </c>
      <c r="D68" s="899" t="s">
        <v>115</v>
      </c>
      <c r="E68" s="899" t="s">
        <v>103</v>
      </c>
      <c r="F68" s="108">
        <v>2</v>
      </c>
      <c r="G68" s="107">
        <v>20599</v>
      </c>
      <c r="H68" s="107">
        <v>7979</v>
      </c>
      <c r="I68" s="107">
        <v>978</v>
      </c>
      <c r="J68" s="107">
        <v>1304</v>
      </c>
      <c r="K68" s="936">
        <v>33707</v>
      </c>
    </row>
    <row r="69" spans="1:11" ht="14.25" thickBot="1">
      <c r="A69" s="91" t="s">
        <v>1000</v>
      </c>
      <c r="B69" s="103" t="s">
        <v>218</v>
      </c>
      <c r="C69" s="917" t="s">
        <v>928</v>
      </c>
      <c r="D69" s="95" t="s">
        <v>115</v>
      </c>
      <c r="E69" s="95" t="s">
        <v>103</v>
      </c>
      <c r="F69" s="94">
        <v>1</v>
      </c>
      <c r="G69" s="93">
        <v>21473</v>
      </c>
      <c r="H69" s="93">
        <v>8195</v>
      </c>
      <c r="I69" s="93">
        <v>1133</v>
      </c>
      <c r="J69" s="93">
        <v>157</v>
      </c>
      <c r="K69" s="943">
        <v>47893</v>
      </c>
    </row>
    <row r="70" spans="1:11" ht="14.25" thickBot="1">
      <c r="A70" s="105" t="s">
        <v>1001</v>
      </c>
      <c r="B70" s="106" t="s">
        <v>220</v>
      </c>
      <c r="C70" s="932" t="s">
        <v>928</v>
      </c>
      <c r="D70" s="899" t="s">
        <v>115</v>
      </c>
      <c r="E70" s="899" t="s">
        <v>103</v>
      </c>
      <c r="F70" s="108">
        <v>0</v>
      </c>
      <c r="G70" s="107">
        <v>12849</v>
      </c>
      <c r="H70" s="107">
        <v>5589</v>
      </c>
      <c r="I70" s="107">
        <v>768</v>
      </c>
      <c r="J70" s="107">
        <v>51</v>
      </c>
      <c r="K70" s="936">
        <v>15541</v>
      </c>
    </row>
    <row r="71" spans="1:11" ht="14.25" thickBot="1">
      <c r="A71" s="91" t="s">
        <v>1002</v>
      </c>
      <c r="B71" s="103" t="s">
        <v>224</v>
      </c>
      <c r="C71" s="917" t="s">
        <v>928</v>
      </c>
      <c r="D71" s="95" t="s">
        <v>115</v>
      </c>
      <c r="E71" s="95" t="s">
        <v>103</v>
      </c>
      <c r="F71" s="94">
        <v>0</v>
      </c>
      <c r="G71" s="93">
        <v>18248</v>
      </c>
      <c r="H71" s="93">
        <v>7373</v>
      </c>
      <c r="I71" s="93">
        <v>782</v>
      </c>
      <c r="J71" s="93">
        <v>272</v>
      </c>
      <c r="K71" s="943">
        <v>9596</v>
      </c>
    </row>
    <row r="72" spans="1:11" ht="14.25" thickBot="1">
      <c r="A72" s="105" t="s">
        <v>1003</v>
      </c>
      <c r="B72" s="106" t="s">
        <v>228</v>
      </c>
      <c r="C72" s="932" t="s">
        <v>928</v>
      </c>
      <c r="D72" s="899" t="s">
        <v>115</v>
      </c>
      <c r="E72" s="899" t="s">
        <v>103</v>
      </c>
      <c r="F72" s="108">
        <v>0</v>
      </c>
      <c r="G72" s="107">
        <v>15259</v>
      </c>
      <c r="H72" s="107">
        <v>5742</v>
      </c>
      <c r="I72" s="107">
        <v>289</v>
      </c>
      <c r="J72" s="107">
        <v>110</v>
      </c>
      <c r="K72" s="936">
        <v>23413</v>
      </c>
    </row>
    <row r="73" spans="1:11" ht="13.5">
      <c r="A73" s="1440" t="s">
        <v>1004</v>
      </c>
      <c r="B73" s="1109" t="s">
        <v>601</v>
      </c>
      <c r="C73" s="1060" t="s">
        <v>1075</v>
      </c>
      <c r="D73" s="1061" t="s">
        <v>1077</v>
      </c>
      <c r="E73" s="1061" t="s">
        <v>1062</v>
      </c>
      <c r="F73" s="679">
        <v>0</v>
      </c>
      <c r="G73" s="1062">
        <v>5778</v>
      </c>
      <c r="H73" s="1062">
        <v>2236</v>
      </c>
      <c r="I73" s="1062">
        <v>5778</v>
      </c>
      <c r="J73" s="1062">
        <v>393</v>
      </c>
      <c r="K73" s="1063">
        <v>3115</v>
      </c>
    </row>
    <row r="74" spans="1:12" ht="13.5">
      <c r="A74" s="1171"/>
      <c r="B74" s="68" t="s">
        <v>1005</v>
      </c>
      <c r="C74" s="855" t="s">
        <v>928</v>
      </c>
      <c r="D74" s="882" t="s">
        <v>115</v>
      </c>
      <c r="E74" s="882" t="s">
        <v>103</v>
      </c>
      <c r="F74" s="883">
        <v>0</v>
      </c>
      <c r="G74" s="101">
        <v>16124</v>
      </c>
      <c r="H74" s="101">
        <v>7956</v>
      </c>
      <c r="I74" s="101">
        <v>679</v>
      </c>
      <c r="J74" s="101">
        <v>260</v>
      </c>
      <c r="K74" s="934">
        <v>2958</v>
      </c>
      <c r="L74" s="1007"/>
    </row>
    <row r="75" spans="1:11" ht="14.25" thickBot="1">
      <c r="A75" s="1354"/>
      <c r="B75" s="901" t="s">
        <v>1006</v>
      </c>
      <c r="C75" s="928" t="s">
        <v>1116</v>
      </c>
      <c r="D75" s="902" t="s">
        <v>1077</v>
      </c>
      <c r="E75" s="902" t="s">
        <v>1062</v>
      </c>
      <c r="F75" s="910">
        <v>0</v>
      </c>
      <c r="G75" s="910">
        <v>11677</v>
      </c>
      <c r="H75" s="910">
        <v>5997</v>
      </c>
      <c r="I75" s="910">
        <v>628</v>
      </c>
      <c r="J75" s="910">
        <v>107</v>
      </c>
      <c r="K75" s="1027">
        <v>10647</v>
      </c>
    </row>
    <row r="76" spans="1:11" ht="15" thickBot="1" thickTop="1">
      <c r="A76" s="1430" t="s">
        <v>1007</v>
      </c>
      <c r="B76" s="1475"/>
      <c r="C76" s="134" t="s">
        <v>1149</v>
      </c>
      <c r="D76" s="134" t="s">
        <v>1149</v>
      </c>
      <c r="E76" s="102">
        <v>0</v>
      </c>
      <c r="F76" s="102">
        <v>0</v>
      </c>
      <c r="G76" s="102">
        <f>SUM(G73:G75)</f>
        <v>33579</v>
      </c>
      <c r="H76" s="102">
        <f>SUM(H73:H75)</f>
        <v>16189</v>
      </c>
      <c r="I76" s="102">
        <f>SUM(I73:I75)</f>
        <v>7085</v>
      </c>
      <c r="J76" s="102">
        <f>SUM(J73:J75)</f>
        <v>760</v>
      </c>
      <c r="K76" s="918">
        <f>SUM(K73:K75)</f>
        <v>16720</v>
      </c>
    </row>
    <row r="77" spans="1:11" ht="14.25" thickBot="1">
      <c r="A77" s="105" t="s">
        <v>1008</v>
      </c>
      <c r="B77" s="106" t="s">
        <v>1009</v>
      </c>
      <c r="C77" s="932" t="s">
        <v>928</v>
      </c>
      <c r="D77" s="899" t="s">
        <v>1038</v>
      </c>
      <c r="E77" s="899" t="s">
        <v>103</v>
      </c>
      <c r="F77" s="108">
        <v>1</v>
      </c>
      <c r="G77" s="107">
        <v>20561</v>
      </c>
      <c r="H77" s="107">
        <v>7712</v>
      </c>
      <c r="I77" s="899">
        <v>717</v>
      </c>
      <c r="J77" s="899">
        <v>966</v>
      </c>
      <c r="K77" s="115">
        <v>14416</v>
      </c>
    </row>
    <row r="78" spans="1:11" ht="14.25" thickBot="1">
      <c r="A78" s="91" t="s">
        <v>1008</v>
      </c>
      <c r="B78" s="103" t="s">
        <v>1010</v>
      </c>
      <c r="C78" s="917" t="s">
        <v>932</v>
      </c>
      <c r="D78" s="95" t="s">
        <v>172</v>
      </c>
      <c r="E78" s="95" t="s">
        <v>172</v>
      </c>
      <c r="F78" s="95" t="s">
        <v>172</v>
      </c>
      <c r="G78" s="95" t="s">
        <v>172</v>
      </c>
      <c r="H78" s="95" t="s">
        <v>172</v>
      </c>
      <c r="I78" s="95" t="s">
        <v>172</v>
      </c>
      <c r="J78" s="95" t="s">
        <v>172</v>
      </c>
      <c r="K78" s="944" t="s">
        <v>172</v>
      </c>
    </row>
    <row r="79" spans="6:12" ht="13.5">
      <c r="F79" s="1006"/>
      <c r="G79" s="1006"/>
      <c r="H79" s="1006"/>
      <c r="I79" s="1006"/>
      <c r="J79" s="1006"/>
      <c r="K79" s="1107"/>
      <c r="L79" s="1007"/>
    </row>
  </sheetData>
  <sheetProtection/>
  <mergeCells count="32">
    <mergeCell ref="G23:K23"/>
    <mergeCell ref="G24:K24"/>
    <mergeCell ref="G25:K25"/>
    <mergeCell ref="A1:A2"/>
    <mergeCell ref="B1:B2"/>
    <mergeCell ref="C1:K1"/>
    <mergeCell ref="A4:A13"/>
    <mergeCell ref="A14:B14"/>
    <mergeCell ref="A15:A20"/>
    <mergeCell ref="A21:B21"/>
    <mergeCell ref="A34:A35"/>
    <mergeCell ref="A36:B36"/>
    <mergeCell ref="A37:A38"/>
    <mergeCell ref="A39:B39"/>
    <mergeCell ref="A22:A25"/>
    <mergeCell ref="A26:B26"/>
    <mergeCell ref="A29:A31"/>
    <mergeCell ref="A32:B32"/>
    <mergeCell ref="A50:A52"/>
    <mergeCell ref="A53:B53"/>
    <mergeCell ref="A54:A58"/>
    <mergeCell ref="A59:B59"/>
    <mergeCell ref="A40:A42"/>
    <mergeCell ref="A43:B43"/>
    <mergeCell ref="A45:A48"/>
    <mergeCell ref="A49:B49"/>
    <mergeCell ref="A60:A61"/>
    <mergeCell ref="A76:B76"/>
    <mergeCell ref="A62:B62"/>
    <mergeCell ref="A63:A64"/>
    <mergeCell ref="A65:B65"/>
    <mergeCell ref="A73:A75"/>
  </mergeCells>
  <printOptions horizontalCentered="1" verticalCentered="1"/>
  <pageMargins left="0.7874015748031497" right="0.7874015748031497" top="0.8267716535433072" bottom="0.8267716535433072" header="0.5905511811023623" footer="0.5118110236220472"/>
  <pageSetup horizontalDpi="600" verticalDpi="600" orientation="portrait" paperSize="9" scale="66" r:id="rId1"/>
  <headerFooter alignWithMargins="0">
    <oddHeader>&amp;C&amp;14児童サービス</oddHeader>
    <oddFooter>&amp;C７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I7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3" width="10.75390625" style="0" bestFit="1" customWidth="1"/>
    <col min="4" max="4" width="11.75390625" style="0" bestFit="1" customWidth="1"/>
    <col min="5" max="5" width="11.625" style="0" bestFit="1" customWidth="1"/>
    <col min="6" max="6" width="9.50390625" style="0" bestFit="1" customWidth="1"/>
    <col min="7" max="7" width="29.625" style="0" customWidth="1"/>
    <col min="8" max="8" width="11.50390625" style="0" bestFit="1" customWidth="1"/>
    <col min="9" max="9" width="48.125" style="0" customWidth="1"/>
  </cols>
  <sheetData>
    <row r="1" spans="1:9" ht="13.5">
      <c r="A1" s="1443" t="s">
        <v>97</v>
      </c>
      <c r="B1" s="1480" t="s">
        <v>98</v>
      </c>
      <c r="C1" s="1507" t="s">
        <v>1030</v>
      </c>
      <c r="D1" s="1511"/>
      <c r="E1" s="1512"/>
      <c r="F1" s="1507" t="s">
        <v>1031</v>
      </c>
      <c r="G1" s="1511"/>
      <c r="H1" s="1507" t="s">
        <v>1032</v>
      </c>
      <c r="I1" s="1510"/>
    </row>
    <row r="2" spans="1:9" ht="23.25" thickBot="1">
      <c r="A2" s="1492"/>
      <c r="B2" s="1493"/>
      <c r="C2" s="861" t="s">
        <v>1033</v>
      </c>
      <c r="D2" s="861" t="s">
        <v>1034</v>
      </c>
      <c r="E2" s="861" t="s">
        <v>919</v>
      </c>
      <c r="F2" s="861" t="s">
        <v>1035</v>
      </c>
      <c r="G2" s="861" t="s">
        <v>1036</v>
      </c>
      <c r="H2" s="861" t="s">
        <v>1032</v>
      </c>
      <c r="I2" s="945" t="s">
        <v>1037</v>
      </c>
    </row>
    <row r="3" spans="1:9" ht="23.25" thickBot="1">
      <c r="A3" s="91" t="s">
        <v>926</v>
      </c>
      <c r="B3" s="92" t="s">
        <v>927</v>
      </c>
      <c r="C3" s="95" t="s">
        <v>928</v>
      </c>
      <c r="D3" s="95" t="s">
        <v>115</v>
      </c>
      <c r="E3" s="946" t="s">
        <v>1085</v>
      </c>
      <c r="F3" s="95" t="s">
        <v>928</v>
      </c>
      <c r="G3" s="947" t="s">
        <v>1083</v>
      </c>
      <c r="H3" s="95" t="s">
        <v>115</v>
      </c>
      <c r="I3" s="948" t="s">
        <v>1084</v>
      </c>
    </row>
    <row r="4" spans="1:9" ht="22.5">
      <c r="A4" s="1434" t="s">
        <v>929</v>
      </c>
      <c r="B4" s="866" t="s">
        <v>930</v>
      </c>
      <c r="C4" s="867" t="s">
        <v>932</v>
      </c>
      <c r="D4" s="867" t="s">
        <v>103</v>
      </c>
      <c r="E4" s="988">
        <v>0</v>
      </c>
      <c r="F4" s="867" t="s">
        <v>928</v>
      </c>
      <c r="G4" s="949" t="s">
        <v>1069</v>
      </c>
      <c r="H4" s="867" t="s">
        <v>115</v>
      </c>
      <c r="I4" s="950" t="s">
        <v>1070</v>
      </c>
    </row>
    <row r="5" spans="1:9" ht="13.5">
      <c r="A5" s="1174"/>
      <c r="B5" s="72" t="s">
        <v>935</v>
      </c>
      <c r="C5" s="98" t="s">
        <v>932</v>
      </c>
      <c r="D5" s="98" t="s">
        <v>1062</v>
      </c>
      <c r="E5" s="951" t="s">
        <v>172</v>
      </c>
      <c r="F5" s="98" t="s">
        <v>928</v>
      </c>
      <c r="G5" s="953" t="s">
        <v>1072</v>
      </c>
      <c r="H5" s="98" t="s">
        <v>1038</v>
      </c>
      <c r="I5" s="950" t="s">
        <v>1039</v>
      </c>
    </row>
    <row r="6" spans="1:9" ht="13.5">
      <c r="A6" s="1174"/>
      <c r="B6" s="72" t="s">
        <v>934</v>
      </c>
      <c r="C6" s="98" t="s">
        <v>932</v>
      </c>
      <c r="D6" s="98" t="s">
        <v>1062</v>
      </c>
      <c r="E6" s="951" t="s">
        <v>172</v>
      </c>
      <c r="F6" s="98" t="s">
        <v>1075</v>
      </c>
      <c r="G6" s="953" t="s">
        <v>1262</v>
      </c>
      <c r="H6" s="98" t="s">
        <v>1038</v>
      </c>
      <c r="I6" s="950" t="s">
        <v>1039</v>
      </c>
    </row>
    <row r="7" spans="1:9" ht="13.5">
      <c r="A7" s="1174"/>
      <c r="B7" s="72" t="s">
        <v>936</v>
      </c>
      <c r="C7" s="98" t="s">
        <v>932</v>
      </c>
      <c r="D7" s="98" t="s">
        <v>1062</v>
      </c>
      <c r="E7" s="951" t="s">
        <v>172</v>
      </c>
      <c r="F7" s="98" t="s">
        <v>928</v>
      </c>
      <c r="G7" s="953" t="s">
        <v>1073</v>
      </c>
      <c r="H7" s="98" t="s">
        <v>1038</v>
      </c>
      <c r="I7" s="950" t="s">
        <v>1039</v>
      </c>
    </row>
    <row r="8" spans="1:9" ht="13.5">
      <c r="A8" s="1174"/>
      <c r="B8" s="72" t="s">
        <v>933</v>
      </c>
      <c r="C8" s="98" t="s">
        <v>932</v>
      </c>
      <c r="D8" s="98" t="s">
        <v>1062</v>
      </c>
      <c r="E8" s="951" t="s">
        <v>172</v>
      </c>
      <c r="F8" s="98" t="s">
        <v>928</v>
      </c>
      <c r="G8" s="953" t="s">
        <v>1071</v>
      </c>
      <c r="H8" s="98" t="s">
        <v>1038</v>
      </c>
      <c r="I8" s="950" t="s">
        <v>1039</v>
      </c>
    </row>
    <row r="9" spans="1:9" ht="13.5">
      <c r="A9" s="1174"/>
      <c r="B9" s="72" t="s">
        <v>931</v>
      </c>
      <c r="C9" s="98" t="s">
        <v>932</v>
      </c>
      <c r="D9" s="98" t="s">
        <v>1103</v>
      </c>
      <c r="E9" s="951" t="s">
        <v>172</v>
      </c>
      <c r="F9" s="98" t="s">
        <v>932</v>
      </c>
      <c r="G9" s="952" t="s">
        <v>172</v>
      </c>
      <c r="H9" s="98" t="s">
        <v>103</v>
      </c>
      <c r="I9" s="971" t="s">
        <v>1109</v>
      </c>
    </row>
    <row r="10" spans="1:9" ht="13.5">
      <c r="A10" s="1174"/>
      <c r="B10" s="130" t="s">
        <v>938</v>
      </c>
      <c r="C10" s="872" t="s">
        <v>932</v>
      </c>
      <c r="D10" s="872" t="s">
        <v>1062</v>
      </c>
      <c r="E10" s="1008" t="s">
        <v>172</v>
      </c>
      <c r="F10" s="872" t="s">
        <v>928</v>
      </c>
      <c r="G10" s="1009" t="s">
        <v>1074</v>
      </c>
      <c r="H10" s="872" t="s">
        <v>1038</v>
      </c>
      <c r="I10" s="1010" t="s">
        <v>1039</v>
      </c>
    </row>
    <row r="11" spans="1:9" ht="13.5">
      <c r="A11" s="1174"/>
      <c r="B11" s="72" t="s">
        <v>937</v>
      </c>
      <c r="C11" s="98" t="s">
        <v>932</v>
      </c>
      <c r="D11" s="98" t="s">
        <v>1062</v>
      </c>
      <c r="E11" s="951" t="s">
        <v>172</v>
      </c>
      <c r="F11" s="98" t="s">
        <v>928</v>
      </c>
      <c r="G11" s="953" t="s">
        <v>1074</v>
      </c>
      <c r="H11" s="98" t="s">
        <v>1038</v>
      </c>
      <c r="I11" s="950" t="s">
        <v>1039</v>
      </c>
    </row>
    <row r="12" spans="1:9" ht="13.5">
      <c r="A12" s="1174"/>
      <c r="B12" s="72" t="s">
        <v>1059</v>
      </c>
      <c r="C12" s="872" t="s">
        <v>932</v>
      </c>
      <c r="D12" s="872" t="s">
        <v>1062</v>
      </c>
      <c r="E12" s="1008" t="s">
        <v>172</v>
      </c>
      <c r="F12" s="98" t="s">
        <v>1075</v>
      </c>
      <c r="G12" s="953" t="s">
        <v>1076</v>
      </c>
      <c r="H12" s="98" t="s">
        <v>1077</v>
      </c>
      <c r="I12" s="1010" t="s">
        <v>1039</v>
      </c>
    </row>
    <row r="13" spans="1:9" ht="14.25" thickBot="1">
      <c r="A13" s="1361"/>
      <c r="B13" s="72" t="s">
        <v>1060</v>
      </c>
      <c r="C13" s="872" t="s">
        <v>932</v>
      </c>
      <c r="D13" s="872" t="s">
        <v>1062</v>
      </c>
      <c r="E13" s="1008" t="s">
        <v>172</v>
      </c>
      <c r="F13" s="98" t="s">
        <v>1075</v>
      </c>
      <c r="G13" s="953" t="s">
        <v>1078</v>
      </c>
      <c r="H13" s="98" t="s">
        <v>1077</v>
      </c>
      <c r="I13" s="1010" t="s">
        <v>1039</v>
      </c>
    </row>
    <row r="14" spans="1:9" ht="15" thickBot="1" thickTop="1">
      <c r="A14" s="1499" t="s">
        <v>939</v>
      </c>
      <c r="B14" s="1500"/>
      <c r="C14" s="784">
        <v>0</v>
      </c>
      <c r="D14" s="784">
        <v>0</v>
      </c>
      <c r="E14" s="1011">
        <v>0</v>
      </c>
      <c r="F14" s="875" t="s">
        <v>1102</v>
      </c>
      <c r="G14" s="956"/>
      <c r="H14" s="875" t="s">
        <v>1081</v>
      </c>
      <c r="I14" s="957"/>
    </row>
    <row r="15" spans="1:9" ht="30.75" customHeight="1">
      <c r="A15" s="1455" t="s">
        <v>942</v>
      </c>
      <c r="B15" s="877" t="s">
        <v>943</v>
      </c>
      <c r="C15" s="878" t="s">
        <v>928</v>
      </c>
      <c r="D15" s="878" t="s">
        <v>115</v>
      </c>
      <c r="E15" s="958" t="s">
        <v>1248</v>
      </c>
      <c r="F15" s="878" t="s">
        <v>928</v>
      </c>
      <c r="G15" s="959" t="s">
        <v>1042</v>
      </c>
      <c r="H15" s="879" t="s">
        <v>115</v>
      </c>
      <c r="I15" s="960" t="s">
        <v>1043</v>
      </c>
    </row>
    <row r="16" spans="1:9" ht="13.5">
      <c r="A16" s="1463"/>
      <c r="B16" s="855" t="s">
        <v>944</v>
      </c>
      <c r="C16" s="882" t="s">
        <v>928</v>
      </c>
      <c r="D16" s="882" t="s">
        <v>115</v>
      </c>
      <c r="E16" s="961" t="s">
        <v>1094</v>
      </c>
      <c r="F16" s="882" t="s">
        <v>928</v>
      </c>
      <c r="G16" s="962" t="s">
        <v>1095</v>
      </c>
      <c r="H16" s="883" t="s">
        <v>115</v>
      </c>
      <c r="I16" s="963" t="s">
        <v>1096</v>
      </c>
    </row>
    <row r="17" spans="1:9" ht="13.5">
      <c r="A17" s="1463"/>
      <c r="B17" s="855" t="s">
        <v>945</v>
      </c>
      <c r="C17" s="882" t="s">
        <v>928</v>
      </c>
      <c r="D17" s="882" t="s">
        <v>115</v>
      </c>
      <c r="E17" s="961" t="s">
        <v>1097</v>
      </c>
      <c r="F17" s="882" t="s">
        <v>928</v>
      </c>
      <c r="G17" s="962" t="s">
        <v>1095</v>
      </c>
      <c r="H17" s="883" t="s">
        <v>115</v>
      </c>
      <c r="I17" s="963" t="s">
        <v>1098</v>
      </c>
    </row>
    <row r="18" spans="1:9" ht="13.5">
      <c r="A18" s="1463"/>
      <c r="B18" s="855" t="s">
        <v>947</v>
      </c>
      <c r="C18" s="882" t="s">
        <v>928</v>
      </c>
      <c r="D18" s="882" t="s">
        <v>115</v>
      </c>
      <c r="E18" s="961" t="s">
        <v>1094</v>
      </c>
      <c r="F18" s="882" t="s">
        <v>928</v>
      </c>
      <c r="G18" s="962" t="s">
        <v>1095</v>
      </c>
      <c r="H18" s="883" t="s">
        <v>115</v>
      </c>
      <c r="I18" s="963" t="s">
        <v>1045</v>
      </c>
    </row>
    <row r="19" spans="1:9" ht="13.5">
      <c r="A19" s="1461"/>
      <c r="B19" s="855" t="s">
        <v>949</v>
      </c>
      <c r="C19" s="882" t="s">
        <v>928</v>
      </c>
      <c r="D19" s="882" t="s">
        <v>1103</v>
      </c>
      <c r="E19" s="961">
        <v>0</v>
      </c>
      <c r="F19" s="882" t="s">
        <v>928</v>
      </c>
      <c r="G19" s="962" t="s">
        <v>1104</v>
      </c>
      <c r="H19" s="883" t="s">
        <v>115</v>
      </c>
      <c r="I19" s="963" t="s">
        <v>1045</v>
      </c>
    </row>
    <row r="20" spans="1:9" ht="14.25" thickBot="1">
      <c r="A20" s="1462"/>
      <c r="B20" s="928" t="s">
        <v>950</v>
      </c>
      <c r="C20" s="882" t="s">
        <v>928</v>
      </c>
      <c r="D20" s="902" t="s">
        <v>103</v>
      </c>
      <c r="E20" s="964">
        <v>0</v>
      </c>
      <c r="F20" s="902" t="s">
        <v>928</v>
      </c>
      <c r="G20" s="965" t="s">
        <v>1056</v>
      </c>
      <c r="H20" s="910" t="s">
        <v>115</v>
      </c>
      <c r="I20" s="966" t="s">
        <v>1045</v>
      </c>
    </row>
    <row r="21" spans="1:9" ht="15" thickBot="1" thickTop="1">
      <c r="A21" s="1430" t="s">
        <v>951</v>
      </c>
      <c r="B21" s="1475"/>
      <c r="C21" s="134" t="s">
        <v>1099</v>
      </c>
      <c r="D21" s="134" t="s">
        <v>1105</v>
      </c>
      <c r="E21" s="967">
        <v>9</v>
      </c>
      <c r="F21" s="134" t="s">
        <v>1046</v>
      </c>
      <c r="G21" s="968"/>
      <c r="H21" s="134" t="s">
        <v>1046</v>
      </c>
      <c r="I21" s="969"/>
    </row>
    <row r="22" spans="1:9" ht="13.5">
      <c r="A22" s="1432" t="s">
        <v>953</v>
      </c>
      <c r="B22" s="866" t="s">
        <v>135</v>
      </c>
      <c r="C22" s="867" t="s">
        <v>1075</v>
      </c>
      <c r="D22" s="867" t="s">
        <v>103</v>
      </c>
      <c r="E22" s="988">
        <v>0</v>
      </c>
      <c r="F22" s="867" t="s">
        <v>928</v>
      </c>
      <c r="G22" s="949" t="s">
        <v>1083</v>
      </c>
      <c r="H22" s="867" t="s">
        <v>115</v>
      </c>
      <c r="I22" s="970" t="s">
        <v>1110</v>
      </c>
    </row>
    <row r="23" spans="1:9" ht="13.5">
      <c r="A23" s="1446"/>
      <c r="B23" s="72" t="s">
        <v>954</v>
      </c>
      <c r="C23" s="98" t="s">
        <v>1075</v>
      </c>
      <c r="D23" s="98" t="s">
        <v>103</v>
      </c>
      <c r="E23" s="989">
        <v>0</v>
      </c>
      <c r="F23" s="98" t="s">
        <v>928</v>
      </c>
      <c r="G23" s="953" t="s">
        <v>1083</v>
      </c>
      <c r="H23" s="98" t="s">
        <v>1077</v>
      </c>
      <c r="I23" s="971" t="s">
        <v>1114</v>
      </c>
    </row>
    <row r="24" spans="1:9" ht="13.5">
      <c r="A24" s="1446"/>
      <c r="B24" s="72" t="s">
        <v>955</v>
      </c>
      <c r="C24" s="98" t="s">
        <v>1116</v>
      </c>
      <c r="D24" s="98" t="s">
        <v>103</v>
      </c>
      <c r="E24" s="989">
        <v>0</v>
      </c>
      <c r="F24" s="98" t="s">
        <v>928</v>
      </c>
      <c r="G24" s="953" t="s">
        <v>1117</v>
      </c>
      <c r="H24" s="98" t="s">
        <v>115</v>
      </c>
      <c r="I24" s="950" t="s">
        <v>1045</v>
      </c>
    </row>
    <row r="25" spans="1:9" ht="14.25" thickBot="1">
      <c r="A25" s="1433"/>
      <c r="B25" s="895" t="s">
        <v>956</v>
      </c>
      <c r="C25" s="871" t="s">
        <v>1075</v>
      </c>
      <c r="D25" s="871" t="s">
        <v>103</v>
      </c>
      <c r="E25" s="983">
        <v>0</v>
      </c>
      <c r="F25" s="871" t="s">
        <v>928</v>
      </c>
      <c r="G25" s="954" t="s">
        <v>1083</v>
      </c>
      <c r="H25" s="871" t="s">
        <v>115</v>
      </c>
      <c r="I25" s="972" t="s">
        <v>1045</v>
      </c>
    </row>
    <row r="26" spans="1:9" ht="15" thickBot="1" thickTop="1">
      <c r="A26" s="1454" t="s">
        <v>957</v>
      </c>
      <c r="B26" s="1474"/>
      <c r="C26" s="133" t="s">
        <v>1122</v>
      </c>
      <c r="D26" s="99">
        <v>0</v>
      </c>
      <c r="E26" s="955">
        <v>0</v>
      </c>
      <c r="F26" s="133" t="s">
        <v>1048</v>
      </c>
      <c r="G26" s="956"/>
      <c r="H26" s="133" t="s">
        <v>1121</v>
      </c>
      <c r="I26" s="957"/>
    </row>
    <row r="27" spans="1:9" ht="14.25" thickBot="1">
      <c r="A27" s="91" t="s">
        <v>958</v>
      </c>
      <c r="B27" s="103" t="s">
        <v>143</v>
      </c>
      <c r="C27" s="95" t="s">
        <v>1108</v>
      </c>
      <c r="D27" s="95" t="s">
        <v>115</v>
      </c>
      <c r="E27" s="946">
        <v>2</v>
      </c>
      <c r="F27" s="95" t="s">
        <v>928</v>
      </c>
      <c r="G27" s="947" t="s">
        <v>1123</v>
      </c>
      <c r="H27" s="95" t="s">
        <v>115</v>
      </c>
      <c r="I27" s="948" t="s">
        <v>1124</v>
      </c>
    </row>
    <row r="28" spans="1:9" ht="14.25" thickBot="1">
      <c r="A28" s="105" t="s">
        <v>959</v>
      </c>
      <c r="B28" s="106" t="s">
        <v>147</v>
      </c>
      <c r="C28" s="899" t="s">
        <v>932</v>
      </c>
      <c r="D28" s="899" t="s">
        <v>172</v>
      </c>
      <c r="E28" s="974" t="s">
        <v>172</v>
      </c>
      <c r="F28" s="899" t="s">
        <v>928</v>
      </c>
      <c r="G28" s="975" t="s">
        <v>1126</v>
      </c>
      <c r="H28" s="899" t="s">
        <v>115</v>
      </c>
      <c r="I28" s="976" t="s">
        <v>1045</v>
      </c>
    </row>
    <row r="29" spans="1:9" ht="22.5">
      <c r="A29" s="1459" t="s">
        <v>960</v>
      </c>
      <c r="B29" s="39" t="s">
        <v>152</v>
      </c>
      <c r="C29" s="878" t="s">
        <v>932</v>
      </c>
      <c r="D29" s="878" t="s">
        <v>103</v>
      </c>
      <c r="E29" s="958">
        <v>0</v>
      </c>
      <c r="F29" s="878" t="s">
        <v>928</v>
      </c>
      <c r="G29" s="959" t="s">
        <v>1129</v>
      </c>
      <c r="H29" s="878" t="s">
        <v>115</v>
      </c>
      <c r="I29" s="960" t="s">
        <v>1110</v>
      </c>
    </row>
    <row r="30" spans="1:9" ht="13.5">
      <c r="A30" s="1347"/>
      <c r="B30" s="68" t="s">
        <v>961</v>
      </c>
      <c r="C30" s="882" t="s">
        <v>1075</v>
      </c>
      <c r="D30" s="882" t="s">
        <v>103</v>
      </c>
      <c r="E30" s="961">
        <v>0</v>
      </c>
      <c r="F30" s="882" t="s">
        <v>928</v>
      </c>
      <c r="G30" s="962" t="s">
        <v>1131</v>
      </c>
      <c r="H30" s="882" t="s">
        <v>115</v>
      </c>
      <c r="I30" s="963" t="s">
        <v>1045</v>
      </c>
    </row>
    <row r="31" spans="1:9" ht="14.25" thickBot="1">
      <c r="A31" s="1348"/>
      <c r="B31" s="901" t="s">
        <v>962</v>
      </c>
      <c r="C31" s="902" t="s">
        <v>932</v>
      </c>
      <c r="D31" s="902" t="s">
        <v>103</v>
      </c>
      <c r="E31" s="964">
        <v>0</v>
      </c>
      <c r="F31" s="902" t="s">
        <v>928</v>
      </c>
      <c r="G31" s="965" t="s">
        <v>1083</v>
      </c>
      <c r="H31" s="902" t="s">
        <v>115</v>
      </c>
      <c r="I31" s="966" t="s">
        <v>1114</v>
      </c>
    </row>
    <row r="32" spans="1:9" ht="15" thickBot="1" thickTop="1">
      <c r="A32" s="1430" t="s">
        <v>963</v>
      </c>
      <c r="B32" s="1475"/>
      <c r="C32" s="134" t="s">
        <v>1132</v>
      </c>
      <c r="D32" s="102">
        <v>0</v>
      </c>
      <c r="E32" s="967">
        <v>0</v>
      </c>
      <c r="F32" s="134" t="s">
        <v>1050</v>
      </c>
      <c r="G32" s="968"/>
      <c r="H32" s="134" t="s">
        <v>1050</v>
      </c>
      <c r="I32" s="969"/>
    </row>
    <row r="33" spans="1:9" ht="14.25" thickBot="1">
      <c r="A33" s="105" t="s">
        <v>964</v>
      </c>
      <c r="B33" s="106" t="s">
        <v>157</v>
      </c>
      <c r="C33" s="899" t="s">
        <v>1075</v>
      </c>
      <c r="D33" s="899" t="s">
        <v>1077</v>
      </c>
      <c r="E33" s="978">
        <v>0</v>
      </c>
      <c r="F33" s="899" t="s">
        <v>928</v>
      </c>
      <c r="G33" s="975" t="s">
        <v>1136</v>
      </c>
      <c r="H33" s="899" t="s">
        <v>115</v>
      </c>
      <c r="I33" s="976" t="s">
        <v>1043</v>
      </c>
    </row>
    <row r="34" spans="1:9" ht="22.5">
      <c r="A34" s="1455" t="s">
        <v>965</v>
      </c>
      <c r="B34" s="39" t="s">
        <v>161</v>
      </c>
      <c r="C34" s="878" t="s">
        <v>932</v>
      </c>
      <c r="D34" s="878" t="s">
        <v>103</v>
      </c>
      <c r="E34" s="979" t="s">
        <v>172</v>
      </c>
      <c r="F34" s="878" t="s">
        <v>928</v>
      </c>
      <c r="G34" s="959" t="s">
        <v>1137</v>
      </c>
      <c r="H34" s="878" t="s">
        <v>115</v>
      </c>
      <c r="I34" s="960" t="s">
        <v>1110</v>
      </c>
    </row>
    <row r="35" spans="1:9" ht="14.25" thickBot="1">
      <c r="A35" s="1456"/>
      <c r="B35" s="901" t="s">
        <v>165</v>
      </c>
      <c r="C35" s="902" t="s">
        <v>1108</v>
      </c>
      <c r="D35" s="902" t="s">
        <v>785</v>
      </c>
      <c r="E35" s="977" t="s">
        <v>172</v>
      </c>
      <c r="F35" s="902" t="s">
        <v>1108</v>
      </c>
      <c r="G35" s="980" t="s">
        <v>172</v>
      </c>
      <c r="H35" s="902" t="s">
        <v>1103</v>
      </c>
      <c r="I35" s="981" t="s">
        <v>172</v>
      </c>
    </row>
    <row r="36" spans="1:9" ht="15" thickBot="1" thickTop="1">
      <c r="A36" s="1430" t="s">
        <v>966</v>
      </c>
      <c r="B36" s="1475"/>
      <c r="C36" s="132">
        <v>0</v>
      </c>
      <c r="D36" s="102">
        <v>0</v>
      </c>
      <c r="E36" s="967">
        <v>0</v>
      </c>
      <c r="F36" s="134" t="s">
        <v>1051</v>
      </c>
      <c r="G36" s="968"/>
      <c r="H36" s="134" t="s">
        <v>1051</v>
      </c>
      <c r="I36" s="969"/>
    </row>
    <row r="37" spans="1:9" ht="13.5">
      <c r="A37" s="1432" t="s">
        <v>167</v>
      </c>
      <c r="B37" s="866" t="s">
        <v>168</v>
      </c>
      <c r="C37" s="867" t="s">
        <v>1075</v>
      </c>
      <c r="D37" s="867" t="s">
        <v>103</v>
      </c>
      <c r="E37" s="982">
        <v>0</v>
      </c>
      <c r="F37" s="867" t="s">
        <v>928</v>
      </c>
      <c r="G37" s="949" t="s">
        <v>1041</v>
      </c>
      <c r="H37" s="867" t="s">
        <v>115</v>
      </c>
      <c r="I37" s="970" t="s">
        <v>1142</v>
      </c>
    </row>
    <row r="38" spans="1:9" ht="14.25" thickBot="1">
      <c r="A38" s="1433"/>
      <c r="B38" s="895" t="s">
        <v>967</v>
      </c>
      <c r="C38" s="871" t="s">
        <v>928</v>
      </c>
      <c r="D38" s="871" t="s">
        <v>115</v>
      </c>
      <c r="E38" s="983">
        <v>0</v>
      </c>
      <c r="F38" s="871" t="s">
        <v>928</v>
      </c>
      <c r="G38" s="954" t="s">
        <v>1052</v>
      </c>
      <c r="H38" s="871" t="s">
        <v>115</v>
      </c>
      <c r="I38" s="972" t="s">
        <v>1045</v>
      </c>
    </row>
    <row r="39" spans="1:9" ht="15" thickBot="1" thickTop="1">
      <c r="A39" s="1454" t="s">
        <v>968</v>
      </c>
      <c r="B39" s="1474"/>
      <c r="C39" s="133" t="s">
        <v>1145</v>
      </c>
      <c r="D39" s="133" t="s">
        <v>1025</v>
      </c>
      <c r="E39" s="955">
        <v>0</v>
      </c>
      <c r="F39" s="133" t="s">
        <v>1146</v>
      </c>
      <c r="G39" s="956"/>
      <c r="H39" s="133" t="s">
        <v>1053</v>
      </c>
      <c r="I39" s="957"/>
    </row>
    <row r="40" spans="1:9" ht="13.5">
      <c r="A40" s="1455" t="s">
        <v>969</v>
      </c>
      <c r="B40" s="39" t="s">
        <v>174</v>
      </c>
      <c r="C40" s="878" t="s">
        <v>932</v>
      </c>
      <c r="D40" s="878" t="s">
        <v>103</v>
      </c>
      <c r="E40" s="958">
        <v>0</v>
      </c>
      <c r="F40" s="878" t="s">
        <v>1140</v>
      </c>
      <c r="G40" s="984" t="s">
        <v>1147</v>
      </c>
      <c r="H40" s="878" t="s">
        <v>115</v>
      </c>
      <c r="I40" s="960" t="s">
        <v>1045</v>
      </c>
    </row>
    <row r="41" spans="1:9" ht="13.5">
      <c r="A41" s="1463"/>
      <c r="B41" s="68" t="s">
        <v>970</v>
      </c>
      <c r="C41" s="882" t="s">
        <v>932</v>
      </c>
      <c r="D41" s="882" t="s">
        <v>172</v>
      </c>
      <c r="E41" s="985" t="s">
        <v>172</v>
      </c>
      <c r="F41" s="882" t="s">
        <v>1075</v>
      </c>
      <c r="G41" s="138" t="s">
        <v>1147</v>
      </c>
      <c r="H41" s="882" t="s">
        <v>115</v>
      </c>
      <c r="I41" s="963" t="s">
        <v>1045</v>
      </c>
    </row>
    <row r="42" spans="1:9" ht="14.25" thickBot="1">
      <c r="A42" s="1456"/>
      <c r="B42" s="901" t="s">
        <v>971</v>
      </c>
      <c r="C42" s="902" t="s">
        <v>932</v>
      </c>
      <c r="D42" s="902" t="s">
        <v>103</v>
      </c>
      <c r="E42" s="964">
        <v>0</v>
      </c>
      <c r="F42" s="902" t="s">
        <v>1075</v>
      </c>
      <c r="G42" s="980" t="s">
        <v>1076</v>
      </c>
      <c r="H42" s="902" t="s">
        <v>115</v>
      </c>
      <c r="I42" s="966" t="s">
        <v>1045</v>
      </c>
    </row>
    <row r="43" spans="1:9" ht="15" thickBot="1" thickTop="1">
      <c r="A43" s="1430" t="s">
        <v>972</v>
      </c>
      <c r="B43" s="1475"/>
      <c r="C43" s="132">
        <v>0</v>
      </c>
      <c r="D43" s="102">
        <v>0</v>
      </c>
      <c r="E43" s="967">
        <v>0</v>
      </c>
      <c r="F43" s="134" t="s">
        <v>1150</v>
      </c>
      <c r="G43" s="968"/>
      <c r="H43" s="134" t="s">
        <v>1050</v>
      </c>
      <c r="I43" s="969"/>
    </row>
    <row r="44" spans="1:9" ht="14.25" thickBot="1">
      <c r="A44" s="105" t="s">
        <v>181</v>
      </c>
      <c r="B44" s="106" t="s">
        <v>973</v>
      </c>
      <c r="C44" s="899" t="s">
        <v>932</v>
      </c>
      <c r="D44" s="899" t="s">
        <v>103</v>
      </c>
      <c r="E44" s="986">
        <v>0</v>
      </c>
      <c r="F44" s="899" t="s">
        <v>928</v>
      </c>
      <c r="G44" s="975" t="s">
        <v>1040</v>
      </c>
      <c r="H44" s="899" t="s">
        <v>103</v>
      </c>
      <c r="I44" s="1029" t="s">
        <v>785</v>
      </c>
    </row>
    <row r="45" spans="1:9" ht="13.5">
      <c r="A45" s="1455" t="s">
        <v>974</v>
      </c>
      <c r="B45" s="39" t="s">
        <v>975</v>
      </c>
      <c r="C45" s="878" t="s">
        <v>1108</v>
      </c>
      <c r="D45" s="878" t="s">
        <v>103</v>
      </c>
      <c r="E45" s="958">
        <v>0</v>
      </c>
      <c r="F45" s="878" t="s">
        <v>928</v>
      </c>
      <c r="G45" s="959" t="s">
        <v>1157</v>
      </c>
      <c r="H45" s="878" t="s">
        <v>115</v>
      </c>
      <c r="I45" s="960" t="s">
        <v>1124</v>
      </c>
    </row>
    <row r="46" spans="1:9" ht="13.5">
      <c r="A46" s="1461"/>
      <c r="B46" s="68" t="s">
        <v>976</v>
      </c>
      <c r="C46" s="882" t="s">
        <v>932</v>
      </c>
      <c r="D46" s="882" t="s">
        <v>103</v>
      </c>
      <c r="E46" s="961">
        <v>0</v>
      </c>
      <c r="F46" s="882" t="s">
        <v>928</v>
      </c>
      <c r="G46" s="962" t="s">
        <v>1131</v>
      </c>
      <c r="H46" s="882" t="s">
        <v>115</v>
      </c>
      <c r="I46" s="963" t="s">
        <v>1045</v>
      </c>
    </row>
    <row r="47" spans="1:9" ht="13.5">
      <c r="A47" s="1461"/>
      <c r="B47" s="68" t="s">
        <v>977</v>
      </c>
      <c r="C47" s="882" t="s">
        <v>932</v>
      </c>
      <c r="D47" s="882" t="s">
        <v>103</v>
      </c>
      <c r="E47" s="961">
        <v>0</v>
      </c>
      <c r="F47" s="882" t="s">
        <v>928</v>
      </c>
      <c r="G47" s="962" t="s">
        <v>1041</v>
      </c>
      <c r="H47" s="882" t="s">
        <v>115</v>
      </c>
      <c r="I47" s="963" t="s">
        <v>1170</v>
      </c>
    </row>
    <row r="48" spans="1:9" ht="14.25" thickBot="1">
      <c r="A48" s="1462"/>
      <c r="B48" s="901" t="s">
        <v>978</v>
      </c>
      <c r="C48" s="902" t="s">
        <v>928</v>
      </c>
      <c r="D48" s="902" t="s">
        <v>115</v>
      </c>
      <c r="E48" s="964">
        <v>0</v>
      </c>
      <c r="F48" s="902" t="s">
        <v>928</v>
      </c>
      <c r="G48" s="965" t="s">
        <v>1131</v>
      </c>
      <c r="H48" s="902" t="s">
        <v>103</v>
      </c>
      <c r="I48" s="981" t="s">
        <v>172</v>
      </c>
    </row>
    <row r="49" spans="1:9" ht="15" thickBot="1" thickTop="1">
      <c r="A49" s="1430" t="s">
        <v>979</v>
      </c>
      <c r="B49" s="1475"/>
      <c r="C49" s="134" t="s">
        <v>1171</v>
      </c>
      <c r="D49" s="132">
        <v>0</v>
      </c>
      <c r="E49" s="987">
        <v>0</v>
      </c>
      <c r="F49" s="134" t="s">
        <v>1048</v>
      </c>
      <c r="G49" s="968"/>
      <c r="H49" s="134" t="s">
        <v>1049</v>
      </c>
      <c r="I49" s="969"/>
    </row>
    <row r="50" spans="1:9" ht="13.5">
      <c r="A50" s="1432" t="s">
        <v>980</v>
      </c>
      <c r="B50" s="866" t="s">
        <v>0</v>
      </c>
      <c r="C50" s="867" t="s">
        <v>932</v>
      </c>
      <c r="D50" s="867" t="s">
        <v>103</v>
      </c>
      <c r="E50" s="988">
        <v>0</v>
      </c>
      <c r="F50" s="867" t="s">
        <v>928</v>
      </c>
      <c r="G50" s="949" t="s">
        <v>1174</v>
      </c>
      <c r="H50" s="867" t="s">
        <v>115</v>
      </c>
      <c r="I50" s="970" t="s">
        <v>1044</v>
      </c>
    </row>
    <row r="51" spans="1:9" ht="13.5">
      <c r="A51" s="1446"/>
      <c r="B51" s="72" t="s">
        <v>981</v>
      </c>
      <c r="C51" s="98" t="s">
        <v>932</v>
      </c>
      <c r="D51" s="98" t="s">
        <v>1062</v>
      </c>
      <c r="E51" s="989">
        <v>0</v>
      </c>
      <c r="F51" s="98" t="s">
        <v>932</v>
      </c>
      <c r="G51" s="952" t="s">
        <v>172</v>
      </c>
      <c r="H51" s="98" t="s">
        <v>1062</v>
      </c>
      <c r="I51" s="971" t="s">
        <v>1161</v>
      </c>
    </row>
    <row r="52" spans="1:9" ht="14.25" thickBot="1">
      <c r="A52" s="1433"/>
      <c r="B52" s="895" t="s">
        <v>982</v>
      </c>
      <c r="C52" s="871" t="s">
        <v>932</v>
      </c>
      <c r="D52" s="871" t="s">
        <v>1062</v>
      </c>
      <c r="E52" s="983">
        <v>0</v>
      </c>
      <c r="F52" s="871" t="s">
        <v>928</v>
      </c>
      <c r="G52" s="954" t="s">
        <v>1047</v>
      </c>
      <c r="H52" s="871" t="s">
        <v>103</v>
      </c>
      <c r="I52" s="990" t="s">
        <v>172</v>
      </c>
    </row>
    <row r="53" spans="1:9" ht="15" thickBot="1" thickTop="1">
      <c r="A53" s="1454" t="s">
        <v>983</v>
      </c>
      <c r="B53" s="1474"/>
      <c r="C53" s="135">
        <v>0</v>
      </c>
      <c r="D53" s="135">
        <v>0</v>
      </c>
      <c r="E53" s="955">
        <v>0</v>
      </c>
      <c r="F53" s="133" t="s">
        <v>1178</v>
      </c>
      <c r="G53" s="956"/>
      <c r="H53" s="133" t="s">
        <v>1054</v>
      </c>
      <c r="I53" s="957"/>
    </row>
    <row r="54" spans="1:9" ht="13.5">
      <c r="A54" s="1455" t="s">
        <v>984</v>
      </c>
      <c r="B54" s="39" t="s">
        <v>975</v>
      </c>
      <c r="C54" s="878" t="s">
        <v>932</v>
      </c>
      <c r="D54" s="878" t="s">
        <v>172</v>
      </c>
      <c r="E54" s="979" t="s">
        <v>172</v>
      </c>
      <c r="F54" s="878" t="s">
        <v>1075</v>
      </c>
      <c r="G54" s="984" t="s">
        <v>1180</v>
      </c>
      <c r="H54" s="878" t="s">
        <v>1077</v>
      </c>
      <c r="I54" s="991" t="s">
        <v>1114</v>
      </c>
    </row>
    <row r="55" spans="1:9" ht="13.5">
      <c r="A55" s="1463"/>
      <c r="B55" s="68" t="s">
        <v>985</v>
      </c>
      <c r="C55" s="882" t="s">
        <v>1140</v>
      </c>
      <c r="D55" s="882" t="s">
        <v>1077</v>
      </c>
      <c r="E55" s="992">
        <v>0</v>
      </c>
      <c r="F55" s="882" t="s">
        <v>928</v>
      </c>
      <c r="G55" s="962" t="s">
        <v>1181</v>
      </c>
      <c r="H55" s="882" t="s">
        <v>1077</v>
      </c>
      <c r="I55" s="993" t="s">
        <v>1182</v>
      </c>
    </row>
    <row r="56" spans="1:9" ht="13.5">
      <c r="A56" s="1463"/>
      <c r="B56" s="68" t="s">
        <v>986</v>
      </c>
      <c r="C56" s="882" t="s">
        <v>932</v>
      </c>
      <c r="D56" s="882" t="s">
        <v>1062</v>
      </c>
      <c r="E56" s="985" t="s">
        <v>172</v>
      </c>
      <c r="F56" s="882" t="s">
        <v>932</v>
      </c>
      <c r="G56" s="138" t="s">
        <v>172</v>
      </c>
      <c r="H56" s="882" t="s">
        <v>103</v>
      </c>
      <c r="I56" s="993" t="s">
        <v>172</v>
      </c>
    </row>
    <row r="57" spans="1:9" ht="13.5">
      <c r="A57" s="1463"/>
      <c r="B57" s="68" t="s">
        <v>987</v>
      </c>
      <c r="C57" s="882" t="s">
        <v>932</v>
      </c>
      <c r="D57" s="882" t="s">
        <v>115</v>
      </c>
      <c r="E57" s="992">
        <v>0</v>
      </c>
      <c r="F57" s="882" t="s">
        <v>932</v>
      </c>
      <c r="G57" s="138" t="s">
        <v>172</v>
      </c>
      <c r="H57" s="882" t="s">
        <v>115</v>
      </c>
      <c r="I57" s="963" t="s">
        <v>1045</v>
      </c>
    </row>
    <row r="58" spans="1:9" ht="14.25" thickBot="1">
      <c r="A58" s="1456"/>
      <c r="B58" s="901" t="s">
        <v>988</v>
      </c>
      <c r="C58" s="902" t="s">
        <v>928</v>
      </c>
      <c r="D58" s="902" t="s">
        <v>115</v>
      </c>
      <c r="E58" s="994">
        <v>0</v>
      </c>
      <c r="F58" s="902" t="s">
        <v>1140</v>
      </c>
      <c r="G58" s="980" t="s">
        <v>1076</v>
      </c>
      <c r="H58" s="902" t="s">
        <v>1103</v>
      </c>
      <c r="I58" s="1041" t="s">
        <v>1161</v>
      </c>
    </row>
    <row r="59" spans="1:9" ht="15" thickBot="1" thickTop="1">
      <c r="A59" s="1430" t="s">
        <v>989</v>
      </c>
      <c r="B59" s="1475"/>
      <c r="C59" s="134" t="s">
        <v>1055</v>
      </c>
      <c r="D59" s="134" t="s">
        <v>1184</v>
      </c>
      <c r="E59" s="987">
        <v>0</v>
      </c>
      <c r="F59" s="134" t="s">
        <v>1185</v>
      </c>
      <c r="G59" s="968"/>
      <c r="H59" s="134" t="s">
        <v>1185</v>
      </c>
      <c r="I59" s="969"/>
    </row>
    <row r="60" spans="1:9" ht="13.5">
      <c r="A60" s="1434" t="s">
        <v>990</v>
      </c>
      <c r="B60" s="866" t="s">
        <v>991</v>
      </c>
      <c r="C60" s="867" t="s">
        <v>932</v>
      </c>
      <c r="D60" s="867" t="s">
        <v>1062</v>
      </c>
      <c r="E60" s="988">
        <v>0</v>
      </c>
      <c r="F60" s="867" t="s">
        <v>928</v>
      </c>
      <c r="G60" s="949" t="s">
        <v>1187</v>
      </c>
      <c r="H60" s="867" t="s">
        <v>103</v>
      </c>
      <c r="I60" s="995" t="s">
        <v>172</v>
      </c>
    </row>
    <row r="61" spans="1:9" ht="14.25" thickBot="1">
      <c r="A61" s="1363"/>
      <c r="B61" s="895" t="s">
        <v>992</v>
      </c>
      <c r="C61" s="871" t="s">
        <v>928</v>
      </c>
      <c r="D61" s="871" t="s">
        <v>103</v>
      </c>
      <c r="E61" s="983">
        <v>0</v>
      </c>
      <c r="F61" s="871" t="s">
        <v>928</v>
      </c>
      <c r="G61" s="954" t="s">
        <v>1041</v>
      </c>
      <c r="H61" s="871" t="s">
        <v>115</v>
      </c>
      <c r="I61" s="972" t="s">
        <v>1045</v>
      </c>
    </row>
    <row r="62" spans="1:9" ht="15" thickBot="1" thickTop="1">
      <c r="A62" s="1454" t="s">
        <v>993</v>
      </c>
      <c r="B62" s="1474"/>
      <c r="C62" s="133" t="s">
        <v>1025</v>
      </c>
      <c r="D62" s="99">
        <v>0</v>
      </c>
      <c r="E62" s="996">
        <v>0</v>
      </c>
      <c r="F62" s="133" t="s">
        <v>1146</v>
      </c>
      <c r="G62" s="956"/>
      <c r="H62" s="133" t="s">
        <v>1051</v>
      </c>
      <c r="I62" s="957"/>
    </row>
    <row r="63" spans="1:9" ht="13.5">
      <c r="A63" s="1440" t="s">
        <v>994</v>
      </c>
      <c r="B63" s="39" t="s">
        <v>995</v>
      </c>
      <c r="C63" s="878" t="s">
        <v>932</v>
      </c>
      <c r="D63" s="878" t="s">
        <v>103</v>
      </c>
      <c r="E63" s="958">
        <v>0</v>
      </c>
      <c r="F63" s="878" t="s">
        <v>928</v>
      </c>
      <c r="G63" s="959" t="s">
        <v>1190</v>
      </c>
      <c r="H63" s="878" t="s">
        <v>115</v>
      </c>
      <c r="I63" s="960" t="s">
        <v>1191</v>
      </c>
    </row>
    <row r="64" spans="1:9" ht="14.25" thickBot="1">
      <c r="A64" s="1354"/>
      <c r="B64" s="901" t="s">
        <v>205</v>
      </c>
      <c r="C64" s="902" t="s">
        <v>932</v>
      </c>
      <c r="D64" s="902" t="s">
        <v>103</v>
      </c>
      <c r="E64" s="964">
        <v>0</v>
      </c>
      <c r="F64" s="902" t="s">
        <v>928</v>
      </c>
      <c r="G64" s="965" t="s">
        <v>1194</v>
      </c>
      <c r="H64" s="902" t="s">
        <v>115</v>
      </c>
      <c r="I64" s="966" t="s">
        <v>1110</v>
      </c>
    </row>
    <row r="65" spans="1:9" ht="15" thickBot="1" thickTop="1">
      <c r="A65" s="1430" t="s">
        <v>996</v>
      </c>
      <c r="B65" s="1475"/>
      <c r="C65" s="132">
        <v>0</v>
      </c>
      <c r="D65" s="132">
        <v>0</v>
      </c>
      <c r="E65" s="987">
        <v>0</v>
      </c>
      <c r="F65" s="134" t="s">
        <v>1146</v>
      </c>
      <c r="G65" s="968"/>
      <c r="H65" s="134" t="s">
        <v>1053</v>
      </c>
      <c r="I65" s="969"/>
    </row>
    <row r="66" spans="1:9" ht="23.25" customHeight="1" thickBot="1">
      <c r="A66" s="105" t="s">
        <v>997</v>
      </c>
      <c r="B66" s="106" t="s">
        <v>208</v>
      </c>
      <c r="C66" s="899" t="s">
        <v>928</v>
      </c>
      <c r="D66" s="899" t="s">
        <v>115</v>
      </c>
      <c r="E66" s="986">
        <v>0</v>
      </c>
      <c r="F66" s="899" t="s">
        <v>928</v>
      </c>
      <c r="G66" s="975" t="s">
        <v>1197</v>
      </c>
      <c r="H66" s="899" t="s">
        <v>115</v>
      </c>
      <c r="I66" s="976" t="s">
        <v>1198</v>
      </c>
    </row>
    <row r="67" spans="1:9" ht="14.25" thickBot="1">
      <c r="A67" s="91" t="s">
        <v>998</v>
      </c>
      <c r="B67" s="103" t="s">
        <v>210</v>
      </c>
      <c r="C67" s="95" t="s">
        <v>928</v>
      </c>
      <c r="D67" s="95" t="s">
        <v>1203</v>
      </c>
      <c r="E67" s="973" t="s">
        <v>172</v>
      </c>
      <c r="F67" s="95" t="s">
        <v>928</v>
      </c>
      <c r="G67" s="947" t="s">
        <v>1041</v>
      </c>
      <c r="H67" s="95" t="s">
        <v>115</v>
      </c>
      <c r="I67" s="948" t="s">
        <v>1045</v>
      </c>
    </row>
    <row r="68" spans="1:9" ht="28.5" customHeight="1" thickBot="1">
      <c r="A68" s="105" t="s">
        <v>999</v>
      </c>
      <c r="B68" s="106" t="s">
        <v>215</v>
      </c>
      <c r="C68" s="899" t="s">
        <v>928</v>
      </c>
      <c r="D68" s="899" t="s">
        <v>1038</v>
      </c>
      <c r="E68" s="986">
        <v>1</v>
      </c>
      <c r="F68" s="899" t="s">
        <v>928</v>
      </c>
      <c r="G68" s="975" t="s">
        <v>1205</v>
      </c>
      <c r="H68" s="899" t="s">
        <v>115</v>
      </c>
      <c r="I68" s="976" t="s">
        <v>1206</v>
      </c>
    </row>
    <row r="69" spans="1:9" ht="14.25" thickBot="1">
      <c r="A69" s="91" t="s">
        <v>1000</v>
      </c>
      <c r="B69" s="103" t="s">
        <v>218</v>
      </c>
      <c r="C69" s="95" t="s">
        <v>928</v>
      </c>
      <c r="D69" s="95" t="s">
        <v>115</v>
      </c>
      <c r="E69" s="946">
        <v>1</v>
      </c>
      <c r="F69" s="95" t="s">
        <v>928</v>
      </c>
      <c r="G69" s="947" t="s">
        <v>1208</v>
      </c>
      <c r="H69" s="95" t="s">
        <v>115</v>
      </c>
      <c r="I69" s="948" t="s">
        <v>1209</v>
      </c>
    </row>
    <row r="70" spans="1:9" ht="23.25" thickBot="1">
      <c r="A70" s="105" t="s">
        <v>1001</v>
      </c>
      <c r="B70" s="106" t="s">
        <v>220</v>
      </c>
      <c r="C70" s="899" t="s">
        <v>928</v>
      </c>
      <c r="D70" s="899" t="s">
        <v>115</v>
      </c>
      <c r="E70" s="986">
        <v>0</v>
      </c>
      <c r="F70" s="899" t="s">
        <v>928</v>
      </c>
      <c r="G70" s="975" t="s">
        <v>1211</v>
      </c>
      <c r="H70" s="899" t="s">
        <v>115</v>
      </c>
      <c r="I70" s="976" t="s">
        <v>1110</v>
      </c>
    </row>
    <row r="71" spans="1:9" ht="23.25" thickBot="1">
      <c r="A71" s="91" t="s">
        <v>1002</v>
      </c>
      <c r="B71" s="103" t="s">
        <v>224</v>
      </c>
      <c r="C71" s="95" t="s">
        <v>1116</v>
      </c>
      <c r="D71" s="95" t="s">
        <v>1038</v>
      </c>
      <c r="E71" s="946">
        <v>0</v>
      </c>
      <c r="F71" s="95" t="s">
        <v>928</v>
      </c>
      <c r="G71" s="947" t="s">
        <v>1212</v>
      </c>
      <c r="H71" s="95" t="s">
        <v>115</v>
      </c>
      <c r="I71" s="948" t="s">
        <v>1213</v>
      </c>
    </row>
    <row r="72" spans="1:9" ht="39" customHeight="1" thickBot="1">
      <c r="A72" s="105" t="s">
        <v>1003</v>
      </c>
      <c r="B72" s="106" t="s">
        <v>228</v>
      </c>
      <c r="C72" s="899" t="s">
        <v>928</v>
      </c>
      <c r="D72" s="899" t="s">
        <v>115</v>
      </c>
      <c r="E72" s="986">
        <v>0</v>
      </c>
      <c r="F72" s="899" t="s">
        <v>928</v>
      </c>
      <c r="G72" s="975" t="s">
        <v>1197</v>
      </c>
      <c r="H72" s="899" t="s">
        <v>115</v>
      </c>
      <c r="I72" s="976" t="s">
        <v>1214</v>
      </c>
    </row>
    <row r="73" spans="1:9" ht="13.5">
      <c r="A73" s="1440" t="s">
        <v>1004</v>
      </c>
      <c r="B73" s="39" t="s">
        <v>601</v>
      </c>
      <c r="C73" s="878" t="s">
        <v>1108</v>
      </c>
      <c r="D73" s="878" t="s">
        <v>785</v>
      </c>
      <c r="E73" s="979" t="s">
        <v>785</v>
      </c>
      <c r="F73" s="878" t="s">
        <v>1108</v>
      </c>
      <c r="G73" s="984" t="s">
        <v>785</v>
      </c>
      <c r="H73" s="878" t="s">
        <v>1077</v>
      </c>
      <c r="I73" s="960" t="s">
        <v>1114</v>
      </c>
    </row>
    <row r="74" spans="1:9" ht="13.5">
      <c r="A74" s="1171"/>
      <c r="B74" s="67" t="s">
        <v>1005</v>
      </c>
      <c r="C74" s="1066" t="s">
        <v>932</v>
      </c>
      <c r="D74" s="1066" t="s">
        <v>103</v>
      </c>
      <c r="E74" s="1068">
        <v>0</v>
      </c>
      <c r="F74" s="1066" t="s">
        <v>928</v>
      </c>
      <c r="G74" s="1069" t="s">
        <v>1126</v>
      </c>
      <c r="H74" s="1066" t="s">
        <v>115</v>
      </c>
      <c r="I74" s="1070" t="s">
        <v>1110</v>
      </c>
    </row>
    <row r="75" spans="1:9" ht="14.25" thickBot="1">
      <c r="A75" s="1354"/>
      <c r="B75" s="901" t="s">
        <v>1006</v>
      </c>
      <c r="C75" s="902" t="s">
        <v>932</v>
      </c>
      <c r="D75" s="902" t="s">
        <v>103</v>
      </c>
      <c r="E75" s="964">
        <v>0</v>
      </c>
      <c r="F75" s="902" t="s">
        <v>928</v>
      </c>
      <c r="G75" s="965" t="s">
        <v>1117</v>
      </c>
      <c r="H75" s="902" t="s">
        <v>115</v>
      </c>
      <c r="I75" s="966" t="s">
        <v>1114</v>
      </c>
    </row>
    <row r="76" spans="1:9" ht="15" thickBot="1" thickTop="1">
      <c r="A76" s="1430" t="s">
        <v>1007</v>
      </c>
      <c r="B76" s="1475"/>
      <c r="C76" s="132">
        <v>0</v>
      </c>
      <c r="D76" s="132">
        <v>0</v>
      </c>
      <c r="E76" s="967">
        <v>0</v>
      </c>
      <c r="F76" s="134" t="s">
        <v>1146</v>
      </c>
      <c r="G76" s="968"/>
      <c r="H76" s="134" t="s">
        <v>1235</v>
      </c>
      <c r="I76" s="969"/>
    </row>
    <row r="77" spans="1:9" ht="14.25" thickBot="1">
      <c r="A77" s="105" t="s">
        <v>1008</v>
      </c>
      <c r="B77" s="106" t="s">
        <v>1009</v>
      </c>
      <c r="C77" s="899" t="s">
        <v>932</v>
      </c>
      <c r="D77" s="899" t="s">
        <v>172</v>
      </c>
      <c r="E77" s="974" t="s">
        <v>172</v>
      </c>
      <c r="F77" s="899" t="s">
        <v>928</v>
      </c>
      <c r="G77" s="975" t="s">
        <v>1072</v>
      </c>
      <c r="H77" s="899" t="s">
        <v>115</v>
      </c>
      <c r="I77" s="976" t="s">
        <v>1237</v>
      </c>
    </row>
    <row r="78" spans="1:9" ht="14.25" thickBot="1">
      <c r="A78" s="91" t="s">
        <v>1008</v>
      </c>
      <c r="B78" s="103" t="s">
        <v>1010</v>
      </c>
      <c r="C78" s="95" t="s">
        <v>932</v>
      </c>
      <c r="D78" s="95" t="s">
        <v>172</v>
      </c>
      <c r="E78" s="973" t="s">
        <v>172</v>
      </c>
      <c r="F78" s="95" t="s">
        <v>932</v>
      </c>
      <c r="G78" s="997" t="s">
        <v>172</v>
      </c>
      <c r="H78" s="95" t="s">
        <v>172</v>
      </c>
      <c r="I78" s="998" t="s">
        <v>172</v>
      </c>
    </row>
    <row r="79" spans="4:9" ht="13.5">
      <c r="D79" s="999"/>
      <c r="I79" s="1000"/>
    </row>
  </sheetData>
  <sheetProtection/>
  <mergeCells count="31">
    <mergeCell ref="H1:I1"/>
    <mergeCell ref="A14:B14"/>
    <mergeCell ref="A15:A20"/>
    <mergeCell ref="A1:A2"/>
    <mergeCell ref="B1:B2"/>
    <mergeCell ref="C1:E1"/>
    <mergeCell ref="F1:G1"/>
    <mergeCell ref="A4:A13"/>
    <mergeCell ref="A32:B32"/>
    <mergeCell ref="A34:A35"/>
    <mergeCell ref="A36:B36"/>
    <mergeCell ref="A37:A38"/>
    <mergeCell ref="A21:B21"/>
    <mergeCell ref="A22:A25"/>
    <mergeCell ref="A26:B26"/>
    <mergeCell ref="A29:A31"/>
    <mergeCell ref="A49:B49"/>
    <mergeCell ref="A50:A52"/>
    <mergeCell ref="A53:B53"/>
    <mergeCell ref="A54:A58"/>
    <mergeCell ref="A39:B39"/>
    <mergeCell ref="A40:A42"/>
    <mergeCell ref="A43:B43"/>
    <mergeCell ref="A45:A48"/>
    <mergeCell ref="A65:B65"/>
    <mergeCell ref="A76:B76"/>
    <mergeCell ref="A59:B59"/>
    <mergeCell ref="A60:A61"/>
    <mergeCell ref="A62:B62"/>
    <mergeCell ref="A63:A64"/>
    <mergeCell ref="A73:A75"/>
  </mergeCells>
  <printOptions horizontalCentered="1" verticalCentered="1"/>
  <pageMargins left="0.7874015748031497" right="0.7874015748031497" top="0.984251968503937" bottom="0.984251968503937" header="0.71" footer="0.5118110236220472"/>
  <pageSetup horizontalDpi="600" verticalDpi="600" orientation="portrait" paperSize="9" scale="57" r:id="rId1"/>
  <headerFooter alignWithMargins="0">
    <oddHeader>&amp;C&amp;14YAサービス</oddHeader>
    <oddFooter>&amp;C８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</dc:creator>
  <cp:keywords/>
  <dc:description/>
  <cp:lastModifiedBy>okayamaken</cp:lastModifiedBy>
  <cp:lastPrinted>2008-08-06T09:13:15Z</cp:lastPrinted>
  <dcterms:created xsi:type="dcterms:W3CDTF">2006-06-29T00:23:34Z</dcterms:created>
  <dcterms:modified xsi:type="dcterms:W3CDTF">2012-03-23T00:24:31Z</dcterms:modified>
  <cp:category/>
  <cp:version/>
  <cp:contentType/>
  <cp:contentStatus/>
</cp:coreProperties>
</file>